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24" activeTab="1"/>
  </bookViews>
  <sheets>
    <sheet name="Assumption" sheetId="1" r:id="rId1"/>
    <sheet name="Template" sheetId="2" r:id="rId2"/>
    <sheet name="ตัวอย่างปี 2561" sheetId="3" state="hidden" r:id="rId3"/>
    <sheet name="ตัวอย่างปี 2562" sheetId="4" state="hidden" r:id="rId4"/>
    <sheet name="Template2562unused" sheetId="5" state="hidden" r:id="rId5"/>
    <sheet name="Sheet1" sheetId="6" state="hidden" r:id="rId6"/>
  </sheets>
  <definedNames>
    <definedName name="_xlnm.Print_Area" localSheetId="0">'Assumption'!$A$1:$B$32</definedName>
    <definedName name="_xlnm.Print_Area" localSheetId="1">'Template'!$A$15:$G$73</definedName>
    <definedName name="_xlnm.Print_Area" localSheetId="4">'Template2562unused'!$A$14:$G$66</definedName>
    <definedName name="_xlnm.Print_Area" localSheetId="2">'ตัวอย่างปี 2561'!$A$1:$G$31</definedName>
    <definedName name="_xlnm.Print_Area" localSheetId="3">'ตัวอย่างปี 2562'!$A$1:$G$36</definedName>
    <definedName name="_xlnm.Print_Titles" localSheetId="1">'Template'!$1:$14</definedName>
    <definedName name="_xlnm.Print_Titles" localSheetId="4">'Template2562unused'!$1:$13</definedName>
    <definedName name="_xlnm.Print_Titles" localSheetId="2">'ตัวอย่างปี 2561'!$1:$13</definedName>
  </definedNames>
  <calcPr fullCalcOnLoad="1"/>
</workbook>
</file>

<file path=xl/sharedStrings.xml><?xml version="1.0" encoding="utf-8"?>
<sst xmlns="http://schemas.openxmlformats.org/spreadsheetml/2006/main" count="179" uniqueCount="90">
  <si>
    <t xml:space="preserve"> </t>
  </si>
  <si>
    <t>%</t>
  </si>
  <si>
    <t>เดือน</t>
  </si>
  <si>
    <t>ปี</t>
  </si>
  <si>
    <t>นับย้อนหลังจนถึงปี 2560 ที่คำนวณผลประโยชน์ฯ คือ</t>
  </si>
  <si>
    <t>รวม</t>
  </si>
  <si>
    <t>เครดิต ประมาณการหนี้สินผลประโยชน์ของพนักงานหลังออกจากงาน</t>
  </si>
  <si>
    <t>ปรับปรุงประมาณการหนี้สินผลประโยชน์ของพนักงานหลังออกจากงาน</t>
  </si>
  <si>
    <t>บริษัท.... จำกัด</t>
  </si>
  <si>
    <t>(ใช้สูงสุดตามกฎหมาย)</t>
  </si>
  <si>
    <t>(ใช้ 1 ปี ไม่คิดย้อนหลังกลับไปที่กฎหมายเริ่มบังคับใช้ในปี 2560)</t>
  </si>
  <si>
    <t>ชื่อ-สกุล</t>
  </si>
  <si>
    <t>บุคลากร คนที่</t>
  </si>
  <si>
    <t>จำนวนอายุงานที่เหลืออยู่นับจากเริ่มงานเป็นต้นมา (ปี)</t>
  </si>
  <si>
    <t>หนี้สินผลประโยชน์ของพนักงานหลังออกจากงาน (บาท)</t>
  </si>
  <si>
    <t>ตารางการคำนวณรายจ่ายซึ่งเป็นต้นทุนบริการและหนี้สินผลประโยชน์ของพนักงานหลังออกจากงาน</t>
  </si>
  <si>
    <t>เดบิต ค่าใช้จ่ายผลประโยชน์ของพนักงานหลังออกจากงาน-ต้นทุนบริการปัจจุบัน</t>
  </si>
  <si>
    <t>อัตราการหมุนเวียนเข้าออกของพนักงานหรือลูกจ้าง</t>
  </si>
  <si>
    <t>จำนวนเดือนที่จ่ายผลประโยชน์ฯ ตาม พ.ร.บ. คุ้มครองแรงงาน</t>
  </si>
  <si>
    <t>(ใช้สมมุติฐานว่าพนักงานจะอยู่ทำงานกับกิจการจนเกษียณ)</t>
  </si>
  <si>
    <t>สรุปรายการปรับปรุงบัญชีจากการคำนวณตามตารางด้านล่างดังนี้</t>
  </si>
  <si>
    <t>สมมุติฐาน</t>
  </si>
  <si>
    <t>** Key ข้อมูลเฉพาะช่องที่ highlight สีเหลืองเท่านั้น **</t>
  </si>
  <si>
    <t>นาย ก</t>
  </si>
  <si>
    <t>นาย ข</t>
  </si>
  <si>
    <t>นาย ค</t>
  </si>
  <si>
    <t>นาย ง</t>
  </si>
  <si>
    <t>นาย จ</t>
  </si>
  <si>
    <t>นาย ฉ</t>
  </si>
  <si>
    <t>ระยะเวลาการจ้าง</t>
  </si>
  <si>
    <t>เงินชดเชย</t>
  </si>
  <si>
    <t>120 วัน แต่ไม่ครบ 1 ปี</t>
  </si>
  <si>
    <t>ค่าจ้างอัตราสุดท้าย 30 วัน หรือเงินเดือน 1 เดือน</t>
  </si>
  <si>
    <t>1 ปี แต่ไม่ครบ 3 ปี</t>
  </si>
  <si>
    <t>ค่าจ้างอัตราสุดท้าย 90 วัน หรือเงินเดือน 3 เดือน</t>
  </si>
  <si>
    <t>3 ปีแต่ไม่ครบ 6 ปี</t>
  </si>
  <si>
    <t>ค่าจ้างอัตราสุดท้าย 180 วัน หรือเงินเดือน 6 เดือน</t>
  </si>
  <si>
    <t>6 ปี แต่ไม่ครบ 10 ปี</t>
  </si>
  <si>
    <t>ค่าจ้างอัตราสุดท้าย 240 วัน หรือเงินเดือน 8 เดือน</t>
  </si>
  <si>
    <t>ค่าจ้างอัตราสุดท้าย 300 วัน หรือเงินเดือน 10 เดือน</t>
  </si>
  <si>
    <t>การชดเชยตามกฎหมาย (Legal Severance Pay - LSP)</t>
  </si>
  <si>
    <t>การใช้สูตรการคำนวณเป็นการอนุมานบนพื้นฐาน</t>
  </si>
  <si>
    <t>1. พนักงานจะอยู่ทำงานกับกิจการจนเกษียณ (ไม่มีอัตราหมุนเวียนการเข้าออกของพนักงาน)</t>
  </si>
  <si>
    <t>ข้อ 1</t>
  </si>
  <si>
    <t>ข้อ 2</t>
  </si>
  <si>
    <t>ข้อ 3</t>
  </si>
  <si>
    <t>หลักการใช้งาน</t>
  </si>
  <si>
    <t>1.ให้ใช้งานใน  Sheet ที่พิมพ์ว่า "Template"</t>
  </si>
  <si>
    <t>2. .ให้ Key ข้อมูลเฉพาะช่องที่ highlight สีเหลืองเท่านั้น เพื่อไม่ให้ทับสูตรการคำนวณ</t>
  </si>
  <si>
    <t>(A) อายุของพนักงานหรือลูกจ้าง ณ ปีปัจจุบัน (ปี)</t>
  </si>
  <si>
    <t>(B) จำนวนเดือนที่ทำงานในปีปัจจุบัน (สำหรับพนักงานเริ่มงานปีนี้เป็นปีแรก)  ใส่ 12 เดือนถ้าเป็นพนักงานที่อยู่ก่อนหน้าปีนี้</t>
  </si>
  <si>
    <t>(C) เงินเดือนปัจจุบัน (บาท)</t>
  </si>
  <si>
    <t xml:space="preserve">    3.2 ข้อ (B) จำนวนเดือนที่พนักงานอยู่ในปีภาษีนั้น เช่น พนักงานเพิ่งเข้า วันที่ 9 พ.ค. ให้นับ เป็น 8 เดือน (ไม่นับวัน)</t>
  </si>
  <si>
    <t>4.กรณีที่มีพนักงานมากกว่า 40 คน ให้แทรกและ Copy สูตร</t>
  </si>
  <si>
    <t>3. การเตรียมข้อมูล ให้ใช้ข้อมูลของพนักงานที่ยังอยู่ ณ วันสิ้นสุดบัญชี</t>
  </si>
  <si>
    <t xml:space="preserve">            หากอยู่เต็มปีก็ใส่ข้อมูล 12 เดือน ...ให้ใส่เฉพาะตัวเลข....</t>
  </si>
  <si>
    <t xml:space="preserve">พระราชบัญญัติคุ้มครองแรงงาน  </t>
  </si>
  <si>
    <t>สรุปรายการปรับปรุงบัญชีจากการคำนวณตามตารางดังนี้</t>
  </si>
  <si>
    <t>ยอด ประมาณการหนี้สินผลประโยชน์ของพนักงานหลังออกจากงาน ยกมาจากปีก่อน</t>
  </si>
  <si>
    <t>ยอดที่ต้องตั้งประมาณการเพิ่มในปีนี้</t>
  </si>
  <si>
    <t>สำหรับปีสิ้นสุดวันที่ 31 ธันวาคม 2561</t>
  </si>
  <si>
    <t>ยอด ประมาณการหนี้สินผลประโยชน์ของพนักงานหลังออกจากงาน ยกมาจากปี 2561</t>
  </si>
  <si>
    <t>ยอดที่ต้องตั้งประมาณการเพิ่มในปี 2562</t>
  </si>
  <si>
    <t>สำหรับปีสิ้นสุดวันที่ 31 ธันวาคม 2562</t>
  </si>
  <si>
    <t>https://www.amtaudit.com/view_news.php?id=151</t>
  </si>
  <si>
    <t>20 ปีขึ้นไป</t>
  </si>
  <si>
    <t>10 ปี แต่ไม่ครบ 20 ปี</t>
  </si>
  <si>
    <t>2. ใช้การชดเชยตาม กม. พรบ.คุ้มครองแรงงานในอัตราสูงสุดคือ 400 วัน</t>
  </si>
  <si>
    <t>3. ใช้อายุเกษียณที่ 60 ปีตามกฎหมายแรงงาน แต่หากมีกรณีที่กิจการมีการจ้างงานพนักงานอายุเกิน 60 ใช้สมมุติฐานว่า</t>
  </si>
  <si>
    <t xml:space="preserve">    กิจการจะจ้างพนักงานต่ออีก 5 ปี เช่น </t>
  </si>
  <si>
    <t xml:space="preserve">     พนักงานอายุ 60 -64 ปี จะมีอายุเกษียณ 65 ปี</t>
  </si>
  <si>
    <t xml:space="preserve">     พนักงานอายุ 65 -69 ปี จะมีอายุเกษียณ 70 ปี</t>
  </si>
  <si>
    <t>จำนวนวันสูงสุดที่จ่ายผลประโยชน์ฯ ตาม พ.ร.บ. คุ้มครองแรงงาน</t>
  </si>
  <si>
    <t>คิดเป็นจำนวนเดือนที่จ่ายผลประโยชน์ฯ ตาม พ.ร.บ. คุ้มครองแรงงาน</t>
  </si>
  <si>
    <t>ปรับปรุงประมาณการหนี้สินผลประโยชน์ของพนักงานหลังออกจากงานเพิ่มเติมจากยอดที่ตั้งไว้ในปีก่อน</t>
  </si>
  <si>
    <t>เดบิต ค่าใช้จ่ายผลประโยชน์ของพนักงานหลังออกจากงาน</t>
  </si>
  <si>
    <t>เดบิต ประมาณการหนี้สินผลประโยชน์ของพนักงานหลังออกจากงาน</t>
  </si>
  <si>
    <t>เครดิต ค่าใช้จ่ายผลประโยชน์ของพนักงานหลังออกจากงาน (แสดงเป็นค่าใช้จ่ายติดลบในงบการเงิน)</t>
  </si>
  <si>
    <t>ห้ามลบ: ค่าที่ต้องใช้แสดงการบันทึกบัญชี (ผูกสูตรไว้)</t>
  </si>
  <si>
    <r>
      <t>กรณียอดที่ต้องตั้งประมาณการเพิ่มในปีนี้เป็น</t>
    </r>
    <r>
      <rPr>
        <u val="single"/>
        <sz val="16"/>
        <color indexed="8"/>
        <rFont val="Angsana New"/>
        <family val="1"/>
      </rPr>
      <t>ค่าบวก</t>
    </r>
  </si>
  <si>
    <r>
      <t>กรณียอดที่ต้องตั้งประมาณการเพิ่มในปีนี้เป็น</t>
    </r>
    <r>
      <rPr>
        <u val="single"/>
        <sz val="16"/>
        <color indexed="8"/>
        <rFont val="Angsana New"/>
        <family val="1"/>
      </rPr>
      <t>ค่าลบ</t>
    </r>
  </si>
  <si>
    <t>รวม ประมาณการหนี้สินผลประโยชน์ของพนักงานหลังออกจากงาน ณ สิ้นรอบบัญชีนี้</t>
  </si>
  <si>
    <t>ค่าจ้างอัตราสุดท้าย 400 วัน หรือเงินเดือน 13.33 เดือน</t>
  </si>
  <si>
    <t xml:space="preserve"> *** ในการคำนวณใช้เงินชดเชยสูงสุดคือ 13.33 เดือน ***</t>
  </si>
  <si>
    <t xml:space="preserve">    3.1 ข้อ (A) อายุพนักงานปัจจุบัน</t>
  </si>
  <si>
    <t xml:space="preserve">    3.3 ข้อ (C) เงินเดือนพนักงานเดือนสุดท้ายของปีภาษีไม่รวมเงินได้อื่น</t>
  </si>
  <si>
    <t>วัน</t>
  </si>
  <si>
    <t>สำหรับปีสิ้นสุดวันที่ 31 ธันวาคม 2563</t>
  </si>
  <si>
    <t>กรณียอดที่ต้องประมาณลดลงมีค่าติดลบ</t>
  </si>
  <si>
    <r>
      <rPr>
        <b/>
        <u val="single"/>
        <sz val="16"/>
        <color indexed="8"/>
        <rFont val="Angsana New"/>
        <family val="1"/>
      </rPr>
      <t>หัก</t>
    </r>
    <r>
      <rPr>
        <b/>
        <sz val="16"/>
        <color indexed="8"/>
        <rFont val="Angsana New"/>
        <family val="1"/>
      </rPr>
      <t xml:space="preserve"> ยอดประมาณการหนี้สินผลประโยชน์ของพนักงานหลังออกจากงาน ยกมาจากปีก่อน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</si>
</sst>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  <numFmt numFmtId="197" formatCode="_(* #,##0.00_);_(* \(#,##0.00\);_(* &quot;-&quot;??_);_(@_)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Angsana New"/>
      <family val="1"/>
    </font>
    <font>
      <i/>
      <sz val="14"/>
      <color indexed="8"/>
      <name val="TH SarabunPSK"/>
      <family val="2"/>
    </font>
    <font>
      <b/>
      <sz val="16"/>
      <color indexed="10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u val="single"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i/>
      <sz val="14"/>
      <color theme="1"/>
      <name val="TH SarabunPSK"/>
      <family val="2"/>
    </font>
    <font>
      <b/>
      <sz val="16"/>
      <color rgb="FFFF0000"/>
      <name val="Angsana New"/>
      <family val="1"/>
    </font>
    <font>
      <u val="single"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9" fontId="53" fillId="0" borderId="0" xfId="59" applyFont="1" applyBorder="1" applyAlignment="1">
      <alignment/>
    </xf>
    <xf numFmtId="43" fontId="53" fillId="0" borderId="0" xfId="42" applyFont="1" applyAlignment="1">
      <alignment horizontal="center"/>
    </xf>
    <xf numFmtId="43" fontId="53" fillId="0" borderId="0" xfId="42" applyFont="1" applyBorder="1" applyAlignment="1">
      <alignment/>
    </xf>
    <xf numFmtId="43" fontId="53" fillId="0" borderId="0" xfId="42" applyFont="1" applyAlignment="1">
      <alignment/>
    </xf>
    <xf numFmtId="43" fontId="53" fillId="0" borderId="0" xfId="0" applyNumberFormat="1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43" fontId="53" fillId="0" borderId="0" xfId="42" applyFont="1" applyBorder="1" applyAlignment="1">
      <alignment/>
    </xf>
    <xf numFmtId="43" fontId="53" fillId="0" borderId="0" xfId="0" applyNumberFormat="1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43" fontId="53" fillId="0" borderId="10" xfId="42" applyFont="1" applyBorder="1" applyAlignment="1">
      <alignment/>
    </xf>
    <xf numFmtId="197" fontId="53" fillId="0" borderId="10" xfId="42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33" borderId="10" xfId="0" applyFont="1" applyFill="1" applyBorder="1" applyAlignment="1" applyProtection="1">
      <alignment horizontal="center"/>
      <protection locked="0"/>
    </xf>
    <xf numFmtId="43" fontId="53" fillId="33" borderId="10" xfId="42" applyFont="1" applyFill="1" applyBorder="1" applyAlignment="1" applyProtection="1">
      <alignment/>
      <protection locked="0"/>
    </xf>
    <xf numFmtId="197" fontId="53" fillId="33" borderId="10" xfId="42" applyNumberFormat="1" applyFont="1" applyFill="1" applyBorder="1" applyAlignment="1" applyProtection="1">
      <alignment/>
      <protection locked="0"/>
    </xf>
    <xf numFmtId="0" fontId="58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9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7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54" fillId="0" borderId="17" xfId="0" applyFont="1" applyBorder="1" applyAlignment="1">
      <alignment/>
    </xf>
    <xf numFmtId="43" fontId="54" fillId="0" borderId="0" xfId="0" applyNumberFormat="1" applyFont="1" applyBorder="1" applyAlignment="1">
      <alignment horizontal="center"/>
    </xf>
    <xf numFmtId="0" fontId="54" fillId="0" borderId="18" xfId="0" applyFont="1" applyBorder="1" applyAlignment="1">
      <alignment/>
    </xf>
    <xf numFmtId="0" fontId="54" fillId="0" borderId="17" xfId="0" applyFont="1" applyBorder="1" applyAlignment="1">
      <alignment horizontal="center"/>
    </xf>
    <xf numFmtId="43" fontId="54" fillId="0" borderId="18" xfId="42" applyFont="1" applyBorder="1" applyAlignment="1">
      <alignment/>
    </xf>
    <xf numFmtId="43" fontId="54" fillId="0" borderId="17" xfId="42" applyFont="1" applyBorder="1" applyAlignment="1">
      <alignment/>
    </xf>
    <xf numFmtId="43" fontId="54" fillId="0" borderId="0" xfId="42" applyFont="1" applyBorder="1" applyAlignment="1">
      <alignment/>
    </xf>
    <xf numFmtId="43" fontId="54" fillId="0" borderId="18" xfId="42" applyFont="1" applyBorder="1" applyAlignment="1">
      <alignment/>
    </xf>
    <xf numFmtId="0" fontId="59" fillId="0" borderId="0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196" fontId="53" fillId="33" borderId="10" xfId="0" applyNumberFormat="1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>
      <alignment horizontal="center"/>
    </xf>
    <xf numFmtId="0" fontId="60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10" xfId="0" applyFont="1" applyBorder="1" applyAlignment="1">
      <alignment/>
    </xf>
    <xf numFmtId="43" fontId="54" fillId="0" borderId="10" xfId="42" applyFont="1" applyBorder="1" applyAlignment="1">
      <alignment horizontal="center"/>
    </xf>
    <xf numFmtId="0" fontId="54" fillId="0" borderId="0" xfId="0" applyFont="1" applyAlignment="1">
      <alignment/>
    </xf>
    <xf numFmtId="43" fontId="54" fillId="0" borderId="0" xfId="42" applyFont="1" applyBorder="1" applyAlignment="1">
      <alignment/>
    </xf>
    <xf numFmtId="0" fontId="54" fillId="0" borderId="0" xfId="0" applyFont="1" applyBorder="1" applyAlignment="1">
      <alignment/>
    </xf>
    <xf numFmtId="197" fontId="53" fillId="0" borderId="0" xfId="0" applyNumberFormat="1" applyFont="1" applyAlignment="1">
      <alignment horizontal="center"/>
    </xf>
    <xf numFmtId="197" fontId="54" fillId="0" borderId="21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0" xfId="0" applyFont="1" applyBorder="1" applyAlignment="1">
      <alignment/>
    </xf>
    <xf numFmtId="0" fontId="62" fillId="0" borderId="0" xfId="0" applyFont="1" applyAlignment="1">
      <alignment horizontal="left"/>
    </xf>
    <xf numFmtId="0" fontId="60" fillId="34" borderId="0" xfId="0" applyFont="1" applyFill="1" applyBorder="1" applyAlignment="1">
      <alignment/>
    </xf>
    <xf numFmtId="0" fontId="53" fillId="0" borderId="10" xfId="0" applyFont="1" applyBorder="1" applyAlignment="1">
      <alignment horizontal="center" wrapText="1"/>
    </xf>
    <xf numFmtId="0" fontId="64" fillId="0" borderId="17" xfId="0" applyFont="1" applyBorder="1" applyAlignment="1">
      <alignment horizontal="left"/>
    </xf>
    <xf numFmtId="0" fontId="54" fillId="0" borderId="17" xfId="0" applyFont="1" applyBorder="1" applyAlignment="1">
      <alignment/>
    </xf>
    <xf numFmtId="0" fontId="54" fillId="0" borderId="0" xfId="0" applyFont="1" applyAlignment="1">
      <alignment horizontal="right"/>
    </xf>
    <xf numFmtId="43" fontId="53" fillId="33" borderId="22" xfId="42" applyFont="1" applyFill="1" applyBorder="1" applyAlignment="1">
      <alignment horizontal="center"/>
    </xf>
    <xf numFmtId="43" fontId="53" fillId="0" borderId="23" xfId="42" applyFont="1" applyBorder="1" applyAlignment="1">
      <alignment horizontal="center"/>
    </xf>
    <xf numFmtId="197" fontId="53" fillId="33" borderId="0" xfId="0" applyNumberFormat="1" applyFont="1" applyFill="1" applyAlignment="1">
      <alignment horizontal="center"/>
    </xf>
    <xf numFmtId="0" fontId="53" fillId="0" borderId="0" xfId="0" applyFont="1" applyAlignment="1">
      <alignment horizontal="right"/>
    </xf>
    <xf numFmtId="0" fontId="61" fillId="0" borderId="24" xfId="0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10" fontId="54" fillId="33" borderId="0" xfId="0" applyNumberFormat="1" applyFont="1" applyFill="1" applyAlignment="1" applyProtection="1">
      <alignment horizontal="center"/>
      <protection locked="0"/>
    </xf>
    <xf numFmtId="0" fontId="54" fillId="0" borderId="1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5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10" fontId="62" fillId="33" borderId="0" xfId="0" applyNumberFormat="1" applyFont="1" applyFill="1" applyAlignment="1" applyProtection="1">
      <alignment horizontal="center"/>
      <protection locked="0"/>
    </xf>
    <xf numFmtId="0" fontId="61" fillId="0" borderId="0" xfId="0" applyFont="1" applyFill="1" applyAlignment="1">
      <alignment/>
    </xf>
    <xf numFmtId="0" fontId="61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9" fontId="61" fillId="33" borderId="0" xfId="59" applyFont="1" applyFill="1" applyBorder="1" applyAlignment="1">
      <alignment/>
    </xf>
    <xf numFmtId="9" fontId="61" fillId="0" borderId="0" xfId="59" applyFont="1" applyBorder="1" applyAlignment="1">
      <alignment/>
    </xf>
    <xf numFmtId="43" fontId="61" fillId="33" borderId="0" xfId="42" applyFont="1" applyFill="1" applyBorder="1" applyAlignment="1">
      <alignment/>
    </xf>
    <xf numFmtId="2" fontId="61" fillId="0" borderId="0" xfId="0" applyNumberFormat="1" applyFont="1" applyBorder="1" applyAlignment="1">
      <alignment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 applyProtection="1">
      <alignment horizontal="center"/>
      <protection locked="0"/>
    </xf>
    <xf numFmtId="196" fontId="61" fillId="33" borderId="10" xfId="0" applyNumberFormat="1" applyFont="1" applyFill="1" applyBorder="1" applyAlignment="1" applyProtection="1">
      <alignment horizontal="center"/>
      <protection locked="0"/>
    </xf>
    <xf numFmtId="43" fontId="61" fillId="33" borderId="10" xfId="42" applyFont="1" applyFill="1" applyBorder="1" applyAlignment="1" applyProtection="1">
      <alignment/>
      <protection locked="0"/>
    </xf>
    <xf numFmtId="0" fontId="61" fillId="0" borderId="10" xfId="0" applyFont="1" applyFill="1" applyBorder="1" applyAlignment="1">
      <alignment horizontal="center"/>
    </xf>
    <xf numFmtId="43" fontId="61" fillId="0" borderId="10" xfId="42" applyFont="1" applyBorder="1" applyAlignment="1">
      <alignment/>
    </xf>
    <xf numFmtId="43" fontId="61" fillId="0" borderId="0" xfId="42" applyFont="1" applyBorder="1" applyAlignment="1">
      <alignment/>
    </xf>
    <xf numFmtId="43" fontId="61" fillId="0" borderId="0" xfId="0" applyNumberFormat="1" applyFont="1" applyAlignment="1">
      <alignment/>
    </xf>
    <xf numFmtId="197" fontId="61" fillId="33" borderId="10" xfId="42" applyNumberFormat="1" applyFont="1" applyFill="1" applyBorder="1" applyAlignment="1" applyProtection="1">
      <alignment/>
      <protection locked="0"/>
    </xf>
    <xf numFmtId="0" fontId="61" fillId="0" borderId="22" xfId="0" applyFont="1" applyBorder="1" applyAlignment="1">
      <alignment horizontal="center"/>
    </xf>
    <xf numFmtId="0" fontId="61" fillId="0" borderId="22" xfId="0" applyFont="1" applyBorder="1" applyAlignment="1">
      <alignment/>
    </xf>
    <xf numFmtId="0" fontId="61" fillId="0" borderId="22" xfId="0" applyFont="1" applyFill="1" applyBorder="1" applyAlignment="1">
      <alignment horizontal="center"/>
    </xf>
    <xf numFmtId="197" fontId="61" fillId="0" borderId="22" xfId="42" applyNumberFormat="1" applyFont="1" applyFill="1" applyBorder="1" applyAlignment="1">
      <alignment/>
    </xf>
    <xf numFmtId="43" fontId="61" fillId="0" borderId="22" xfId="42" applyFont="1" applyBorder="1" applyAlignment="1">
      <alignment/>
    </xf>
    <xf numFmtId="0" fontId="62" fillId="0" borderId="23" xfId="0" applyFont="1" applyBorder="1" applyAlignment="1">
      <alignment horizontal="right"/>
    </xf>
    <xf numFmtId="43" fontId="62" fillId="0" borderId="23" xfId="42" applyFont="1" applyBorder="1" applyAlignment="1">
      <alignment horizontal="center"/>
    </xf>
    <xf numFmtId="43" fontId="62" fillId="0" borderId="0" xfId="42" applyFont="1" applyBorder="1" applyAlignment="1">
      <alignment/>
    </xf>
    <xf numFmtId="43" fontId="62" fillId="33" borderId="23" xfId="42" applyFont="1" applyFill="1" applyBorder="1" applyAlignment="1">
      <alignment horizontal="center"/>
    </xf>
    <xf numFmtId="43" fontId="61" fillId="0" borderId="0" xfId="42" applyFont="1" applyAlignment="1">
      <alignment/>
    </xf>
    <xf numFmtId="0" fontId="61" fillId="0" borderId="11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3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1" fillId="0" borderId="0" xfId="0" applyFont="1" applyAlignment="1">
      <alignment/>
    </xf>
    <xf numFmtId="0" fontId="62" fillId="0" borderId="17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61" fillId="0" borderId="17" xfId="0" applyFont="1" applyBorder="1" applyAlignment="1">
      <alignment/>
    </xf>
    <xf numFmtId="43" fontId="62" fillId="0" borderId="0" xfId="0" applyNumberFormat="1" applyFont="1" applyBorder="1" applyAlignment="1">
      <alignment horizontal="center"/>
    </xf>
    <xf numFmtId="0" fontId="62" fillId="0" borderId="18" xfId="0" applyFont="1" applyBorder="1" applyAlignment="1">
      <alignment/>
    </xf>
    <xf numFmtId="0" fontId="61" fillId="0" borderId="17" xfId="0" applyFont="1" applyBorder="1" applyAlignment="1">
      <alignment horizontal="center"/>
    </xf>
    <xf numFmtId="43" fontId="62" fillId="0" borderId="18" xfId="42" applyFont="1" applyBorder="1" applyAlignment="1">
      <alignment/>
    </xf>
    <xf numFmtId="43" fontId="61" fillId="0" borderId="17" xfId="42" applyFont="1" applyBorder="1" applyAlignment="1">
      <alignment/>
    </xf>
    <xf numFmtId="43" fontId="61" fillId="0" borderId="0" xfId="42" applyFont="1" applyBorder="1" applyAlignment="1">
      <alignment/>
    </xf>
    <xf numFmtId="43" fontId="62" fillId="0" borderId="0" xfId="42" applyFont="1" applyBorder="1" applyAlignment="1">
      <alignment/>
    </xf>
    <xf numFmtId="43" fontId="62" fillId="0" borderId="18" xfId="42" applyFont="1" applyBorder="1" applyAlignment="1">
      <alignment/>
    </xf>
    <xf numFmtId="43" fontId="61" fillId="0" borderId="0" xfId="0" applyNumberFormat="1" applyFont="1" applyBorder="1" applyAlignment="1">
      <alignment/>
    </xf>
    <xf numFmtId="43" fontId="62" fillId="0" borderId="17" xfId="42" applyFont="1" applyBorder="1" applyAlignment="1">
      <alignment/>
    </xf>
    <xf numFmtId="43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/>
    </xf>
    <xf numFmtId="0" fontId="61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1A3FF"/>
    <pageSetUpPr fitToPage="1"/>
  </sheetPr>
  <dimension ref="A1:G39"/>
  <sheetViews>
    <sheetView zoomScalePageLayoutView="0" workbookViewId="0" topLeftCell="A28">
      <selection activeCell="A39" sqref="A39"/>
    </sheetView>
  </sheetViews>
  <sheetFormatPr defaultColWidth="9.00390625" defaultRowHeight="15"/>
  <cols>
    <col min="1" max="1" width="38.421875" style="58" customWidth="1"/>
    <col min="2" max="2" width="43.421875" style="58" customWidth="1"/>
    <col min="3" max="16384" width="9.00390625" style="58" customWidth="1"/>
  </cols>
  <sheetData>
    <row r="1" ht="23.25">
      <c r="A1" s="75" t="s">
        <v>43</v>
      </c>
    </row>
    <row r="2" ht="23.25">
      <c r="A2" s="61" t="s">
        <v>56</v>
      </c>
    </row>
    <row r="3" ht="23.25">
      <c r="A3" s="61" t="s">
        <v>40</v>
      </c>
    </row>
    <row r="4" spans="1:2" s="61" customFormat="1" ht="23.25">
      <c r="A4" s="62" t="s">
        <v>29</v>
      </c>
      <c r="B4" s="62" t="s">
        <v>30</v>
      </c>
    </row>
    <row r="5" spans="1:2" ht="23.25">
      <c r="A5" s="59" t="s">
        <v>31</v>
      </c>
      <c r="B5" s="59" t="s">
        <v>32</v>
      </c>
    </row>
    <row r="6" spans="1:2" ht="23.25">
      <c r="A6" s="60" t="s">
        <v>33</v>
      </c>
      <c r="B6" s="60" t="s">
        <v>34</v>
      </c>
    </row>
    <row r="7" spans="1:2" ht="23.25">
      <c r="A7" s="60" t="s">
        <v>35</v>
      </c>
      <c r="B7" s="60" t="s">
        <v>36</v>
      </c>
    </row>
    <row r="8" spans="1:2" ht="23.25">
      <c r="A8" s="60" t="s">
        <v>37</v>
      </c>
      <c r="B8" s="60" t="s">
        <v>38</v>
      </c>
    </row>
    <row r="9" spans="1:2" ht="23.25">
      <c r="A9" s="60" t="s">
        <v>66</v>
      </c>
      <c r="B9" s="60" t="s">
        <v>39</v>
      </c>
    </row>
    <row r="10" spans="1:2" ht="23.25">
      <c r="A10" s="85" t="s">
        <v>65</v>
      </c>
      <c r="B10" s="85" t="s">
        <v>82</v>
      </c>
    </row>
    <row r="11" ht="23.25">
      <c r="A11" s="58" t="s">
        <v>83</v>
      </c>
    </row>
    <row r="13" ht="23.25">
      <c r="A13" s="61" t="s">
        <v>44</v>
      </c>
    </row>
    <row r="14" ht="23.25">
      <c r="A14" s="73" t="s">
        <v>41</v>
      </c>
    </row>
    <row r="15" ht="23.25">
      <c r="A15" s="58" t="s">
        <v>42</v>
      </c>
    </row>
    <row r="16" ht="23.25">
      <c r="A16" s="58" t="s">
        <v>67</v>
      </c>
    </row>
    <row r="17" ht="23.25">
      <c r="A17" s="58" t="s">
        <v>68</v>
      </c>
    </row>
    <row r="18" ht="23.25">
      <c r="A18" s="58" t="s">
        <v>69</v>
      </c>
    </row>
    <row r="19" ht="23.25">
      <c r="A19" s="58" t="s">
        <v>70</v>
      </c>
    </row>
    <row r="20" ht="23.25">
      <c r="A20" s="58" t="s">
        <v>71</v>
      </c>
    </row>
    <row r="22" ht="23.25">
      <c r="A22" s="61" t="s">
        <v>45</v>
      </c>
    </row>
    <row r="23" ht="23.25">
      <c r="A23" s="73" t="s">
        <v>46</v>
      </c>
    </row>
    <row r="24" ht="23.25">
      <c r="A24" s="58" t="s">
        <v>47</v>
      </c>
    </row>
    <row r="25" ht="23.25">
      <c r="A25" s="58" t="s">
        <v>48</v>
      </c>
    </row>
    <row r="26" ht="23.25">
      <c r="A26" s="58" t="s">
        <v>54</v>
      </c>
    </row>
    <row r="27" ht="23.25">
      <c r="A27" s="58" t="s">
        <v>84</v>
      </c>
    </row>
    <row r="28" ht="23.25">
      <c r="A28" s="58" t="s">
        <v>52</v>
      </c>
    </row>
    <row r="29" ht="23.25">
      <c r="A29" s="58" t="s">
        <v>55</v>
      </c>
    </row>
    <row r="30" ht="23.25">
      <c r="A30" s="58" t="s">
        <v>85</v>
      </c>
    </row>
    <row r="31" ht="23.25">
      <c r="A31" s="58" t="s">
        <v>53</v>
      </c>
    </row>
    <row r="33" spans="1:7" ht="23.25">
      <c r="A33" s="73" t="s">
        <v>78</v>
      </c>
      <c r="G33" s="86"/>
    </row>
    <row r="34" spans="1:7" ht="23.25">
      <c r="A34" s="87" t="s">
        <v>79</v>
      </c>
      <c r="G34" s="86"/>
    </row>
    <row r="35" spans="1:7" ht="23.25">
      <c r="A35" s="87" t="s">
        <v>80</v>
      </c>
      <c r="G35" s="86"/>
    </row>
    <row r="36" spans="1:7" ht="23.25">
      <c r="A36" s="88" t="s">
        <v>75</v>
      </c>
      <c r="G36" s="86"/>
    </row>
    <row r="37" spans="1:7" ht="23.25">
      <c r="A37" s="88" t="s">
        <v>76</v>
      </c>
      <c r="G37" s="86"/>
    </row>
    <row r="38" spans="1:7" ht="23.25">
      <c r="A38" s="88" t="s">
        <v>6</v>
      </c>
      <c r="G38" s="86"/>
    </row>
    <row r="39" spans="1:7" ht="23.25">
      <c r="A39" s="88" t="s">
        <v>77</v>
      </c>
      <c r="G39" s="86"/>
    </row>
  </sheetData>
  <sheetProtection/>
  <printOptions/>
  <pageMargins left="0.31496062992125984" right="0.11811023622047245" top="0.31496062992125984" bottom="0.1968503937007874" header="0.31496062992125984" footer="0.1968503937007874"/>
  <pageSetup blackAndWhite="1"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6"/>
  <sheetViews>
    <sheetView tabSelected="1" zoomScale="95" zoomScaleNormal="95" zoomScalePageLayoutView="0" workbookViewId="0" topLeftCell="A1">
      <selection activeCell="F67" sqref="F67"/>
    </sheetView>
  </sheetViews>
  <sheetFormatPr defaultColWidth="9.00390625" defaultRowHeight="15"/>
  <cols>
    <col min="1" max="1" width="10.57421875" style="86" customWidth="1"/>
    <col min="2" max="2" width="50.8515625" style="58" customWidth="1"/>
    <col min="3" max="3" width="11.8515625" style="58" customWidth="1"/>
    <col min="4" max="5" width="17.8515625" style="58" customWidth="1"/>
    <col min="6" max="6" width="12.57421875" style="58" customWidth="1"/>
    <col min="7" max="7" width="17.8515625" style="86" customWidth="1"/>
    <col min="8" max="8" width="10.57421875" style="58" customWidth="1"/>
    <col min="9" max="9" width="17.00390625" style="58" bestFit="1" customWidth="1"/>
    <col min="10" max="10" width="15.57421875" style="58" bestFit="1" customWidth="1"/>
    <col min="11" max="12" width="10.57421875" style="58" customWidth="1"/>
    <col min="13" max="16384" width="9.00390625" style="58" customWidth="1"/>
  </cols>
  <sheetData>
    <row r="1" spans="1:9" s="92" customFormat="1" ht="23.25">
      <c r="A1" s="91" t="s">
        <v>15</v>
      </c>
      <c r="B1" s="88"/>
      <c r="C1" s="88"/>
      <c r="D1" s="88"/>
      <c r="E1" s="88"/>
      <c r="F1" s="88"/>
      <c r="G1" s="88"/>
      <c r="H1" s="88"/>
      <c r="I1" s="88"/>
    </row>
    <row r="2" spans="1:9" s="92" customFormat="1" ht="23.25">
      <c r="A2" s="93" t="s">
        <v>22</v>
      </c>
      <c r="B2" s="94"/>
      <c r="C2" s="88"/>
      <c r="D2" s="88"/>
      <c r="E2" s="88"/>
      <c r="F2" s="88"/>
      <c r="G2" s="88"/>
      <c r="H2" s="88"/>
      <c r="I2" s="88"/>
    </row>
    <row r="3" spans="1:9" s="92" customFormat="1" ht="6.7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8" s="58" customFormat="1" ht="23.25">
      <c r="A4" s="95" t="s">
        <v>8</v>
      </c>
      <c r="B4" s="95"/>
      <c r="C4" s="95"/>
      <c r="D4" s="95"/>
      <c r="E4" s="95"/>
      <c r="F4" s="95"/>
      <c r="G4" s="95"/>
      <c r="H4" s="96"/>
    </row>
    <row r="5" spans="1:8" s="58" customFormat="1" ht="23.25">
      <c r="A5" s="95" t="s">
        <v>87</v>
      </c>
      <c r="B5" s="95"/>
      <c r="C5" s="95"/>
      <c r="D5" s="95"/>
      <c r="E5" s="95"/>
      <c r="F5" s="95"/>
      <c r="G5" s="95"/>
      <c r="H5" s="96"/>
    </row>
    <row r="6" spans="1:7" s="58" customFormat="1" ht="6" customHeight="1">
      <c r="A6" s="97"/>
      <c r="B6" s="92"/>
      <c r="C6" s="92"/>
      <c r="D6" s="92"/>
      <c r="E6" s="92"/>
      <c r="F6" s="92"/>
      <c r="G6" s="97"/>
    </row>
    <row r="7" spans="1:7" s="58" customFormat="1" ht="23.25">
      <c r="A7" s="98" t="s">
        <v>15</v>
      </c>
      <c r="B7" s="92"/>
      <c r="C7" s="92"/>
      <c r="D7" s="92"/>
      <c r="E7" s="92"/>
      <c r="F7" s="92"/>
      <c r="G7" s="97"/>
    </row>
    <row r="8" spans="1:7" s="58" customFormat="1" ht="23.25">
      <c r="A8" s="99" t="s">
        <v>21</v>
      </c>
      <c r="C8" s="92"/>
      <c r="D8" s="92"/>
      <c r="E8" s="92"/>
      <c r="F8" s="92"/>
      <c r="G8" s="97"/>
    </row>
    <row r="9" spans="1:7" s="58" customFormat="1" ht="23.25">
      <c r="A9" s="88" t="s">
        <v>17</v>
      </c>
      <c r="C9" s="100">
        <v>0</v>
      </c>
      <c r="D9" s="101"/>
      <c r="E9" s="58" t="s">
        <v>19</v>
      </c>
      <c r="G9" s="86"/>
    </row>
    <row r="10" spans="1:7" s="58" customFormat="1" ht="23.25" hidden="1">
      <c r="A10" s="88" t="s">
        <v>72</v>
      </c>
      <c r="C10" s="102">
        <v>400</v>
      </c>
      <c r="D10" s="101" t="s">
        <v>86</v>
      </c>
      <c r="G10" s="86"/>
    </row>
    <row r="11" spans="1:7" s="58" customFormat="1" ht="23.25" hidden="1">
      <c r="A11" s="86"/>
      <c r="B11" s="88" t="s">
        <v>73</v>
      </c>
      <c r="C11" s="103">
        <f>+C10/30</f>
        <v>13.333333333333334</v>
      </c>
      <c r="D11" s="92" t="s">
        <v>2</v>
      </c>
      <c r="E11" s="58" t="s">
        <v>9</v>
      </c>
      <c r="G11" s="86"/>
    </row>
    <row r="12" spans="1:7" s="58" customFormat="1" ht="23.25" hidden="1">
      <c r="A12" s="86"/>
      <c r="B12" s="88" t="s">
        <v>4</v>
      </c>
      <c r="C12" s="92">
        <v>1</v>
      </c>
      <c r="D12" s="92" t="s">
        <v>3</v>
      </c>
      <c r="E12" s="58" t="s">
        <v>10</v>
      </c>
      <c r="G12" s="86"/>
    </row>
    <row r="13" spans="1:10" s="92" customFormat="1" ht="23.25">
      <c r="A13" s="97" t="s">
        <v>0</v>
      </c>
      <c r="G13" s="97"/>
      <c r="H13" s="97"/>
      <c r="J13" s="97"/>
    </row>
    <row r="14" spans="1:10" s="86" customFormat="1" ht="163.5">
      <c r="A14" s="104" t="s">
        <v>12</v>
      </c>
      <c r="B14" s="105" t="s">
        <v>11</v>
      </c>
      <c r="C14" s="104" t="s">
        <v>49</v>
      </c>
      <c r="D14" s="104" t="s">
        <v>50</v>
      </c>
      <c r="E14" s="104" t="s">
        <v>51</v>
      </c>
      <c r="F14" s="104" t="s">
        <v>13</v>
      </c>
      <c r="G14" s="104" t="s">
        <v>14</v>
      </c>
      <c r="J14" s="97"/>
    </row>
    <row r="15" spans="1:10" s="58" customFormat="1" ht="23.25">
      <c r="A15" s="105">
        <v>1</v>
      </c>
      <c r="B15" s="106"/>
      <c r="C15" s="107"/>
      <c r="D15" s="108"/>
      <c r="E15" s="109"/>
      <c r="F15" s="110">
        <f aca="true" t="shared" si="0" ref="F15:F54">IF(C15&gt;=75,81-C15,IF(C15&gt;=70,75-C15,IF(C15&gt;=65,70-C15,IF(C15&gt;=60,65-C15,60-C15))))</f>
        <v>60</v>
      </c>
      <c r="G15" s="111">
        <f aca="true" t="shared" si="1" ref="G15:G54">((E15*$C$11*(1-$C$9))*($C$12/F15))*D15/12</f>
        <v>0</v>
      </c>
      <c r="I15" s="86"/>
      <c r="J15" s="112"/>
    </row>
    <row r="16" spans="1:10" s="58" customFormat="1" ht="23.25">
      <c r="A16" s="105">
        <v>2</v>
      </c>
      <c r="B16" s="106"/>
      <c r="C16" s="107"/>
      <c r="D16" s="108"/>
      <c r="E16" s="109"/>
      <c r="F16" s="110">
        <f t="shared" si="0"/>
        <v>60</v>
      </c>
      <c r="G16" s="111">
        <f t="shared" si="1"/>
        <v>0</v>
      </c>
      <c r="I16" s="113"/>
      <c r="J16" s="112"/>
    </row>
    <row r="17" spans="1:10" s="58" customFormat="1" ht="23.25">
      <c r="A17" s="105">
        <v>3</v>
      </c>
      <c r="B17" s="106"/>
      <c r="C17" s="107"/>
      <c r="D17" s="108"/>
      <c r="E17" s="109"/>
      <c r="F17" s="110">
        <f t="shared" si="0"/>
        <v>60</v>
      </c>
      <c r="G17" s="111">
        <f t="shared" si="1"/>
        <v>0</v>
      </c>
      <c r="I17" s="113"/>
      <c r="J17" s="112"/>
    </row>
    <row r="18" spans="1:10" s="58" customFormat="1" ht="23.25">
      <c r="A18" s="105">
        <v>4</v>
      </c>
      <c r="B18" s="106"/>
      <c r="C18" s="107"/>
      <c r="D18" s="108"/>
      <c r="E18" s="109"/>
      <c r="F18" s="110">
        <f t="shared" si="0"/>
        <v>60</v>
      </c>
      <c r="G18" s="111">
        <f t="shared" si="1"/>
        <v>0</v>
      </c>
      <c r="I18" s="113"/>
      <c r="J18" s="112"/>
    </row>
    <row r="19" spans="1:10" s="58" customFormat="1" ht="23.25">
      <c r="A19" s="105">
        <v>5</v>
      </c>
      <c r="B19" s="106"/>
      <c r="C19" s="107"/>
      <c r="D19" s="108"/>
      <c r="E19" s="109"/>
      <c r="F19" s="110">
        <f t="shared" si="0"/>
        <v>60</v>
      </c>
      <c r="G19" s="111">
        <f t="shared" si="1"/>
        <v>0</v>
      </c>
      <c r="I19" s="113"/>
      <c r="J19" s="112"/>
    </row>
    <row r="20" spans="1:10" s="58" customFormat="1" ht="23.25">
      <c r="A20" s="105">
        <v>6</v>
      </c>
      <c r="B20" s="106"/>
      <c r="C20" s="107"/>
      <c r="D20" s="108"/>
      <c r="E20" s="109"/>
      <c r="F20" s="110">
        <f t="shared" si="0"/>
        <v>60</v>
      </c>
      <c r="G20" s="111">
        <f t="shared" si="1"/>
        <v>0</v>
      </c>
      <c r="I20" s="113"/>
      <c r="J20" s="112"/>
    </row>
    <row r="21" spans="1:10" s="58" customFormat="1" ht="23.25">
      <c r="A21" s="105">
        <v>7</v>
      </c>
      <c r="B21" s="106"/>
      <c r="C21" s="107"/>
      <c r="D21" s="108"/>
      <c r="E21" s="109"/>
      <c r="F21" s="110">
        <f t="shared" si="0"/>
        <v>60</v>
      </c>
      <c r="G21" s="111">
        <f t="shared" si="1"/>
        <v>0</v>
      </c>
      <c r="J21" s="112"/>
    </row>
    <row r="22" spans="1:10" s="58" customFormat="1" ht="23.25">
      <c r="A22" s="105">
        <v>8</v>
      </c>
      <c r="B22" s="106"/>
      <c r="C22" s="107"/>
      <c r="D22" s="108"/>
      <c r="E22" s="109"/>
      <c r="F22" s="110">
        <f t="shared" si="0"/>
        <v>60</v>
      </c>
      <c r="G22" s="111">
        <f t="shared" si="1"/>
        <v>0</v>
      </c>
      <c r="J22" s="112"/>
    </row>
    <row r="23" spans="1:10" s="58" customFormat="1" ht="23.25">
      <c r="A23" s="105">
        <v>9</v>
      </c>
      <c r="B23" s="106"/>
      <c r="C23" s="107"/>
      <c r="D23" s="108"/>
      <c r="E23" s="109"/>
      <c r="F23" s="110">
        <f t="shared" si="0"/>
        <v>60</v>
      </c>
      <c r="G23" s="111">
        <f t="shared" si="1"/>
        <v>0</v>
      </c>
      <c r="J23" s="112"/>
    </row>
    <row r="24" spans="1:10" s="58" customFormat="1" ht="23.25">
      <c r="A24" s="105">
        <v>10</v>
      </c>
      <c r="B24" s="106"/>
      <c r="C24" s="107"/>
      <c r="D24" s="108"/>
      <c r="E24" s="109"/>
      <c r="F24" s="110">
        <f t="shared" si="0"/>
        <v>60</v>
      </c>
      <c r="G24" s="111">
        <f t="shared" si="1"/>
        <v>0</v>
      </c>
      <c r="J24" s="112"/>
    </row>
    <row r="25" spans="1:10" s="58" customFormat="1" ht="23.25">
      <c r="A25" s="105">
        <v>11</v>
      </c>
      <c r="B25" s="106"/>
      <c r="C25" s="107"/>
      <c r="D25" s="107"/>
      <c r="E25" s="114"/>
      <c r="F25" s="110">
        <f t="shared" si="0"/>
        <v>60</v>
      </c>
      <c r="G25" s="111">
        <f t="shared" si="1"/>
        <v>0</v>
      </c>
      <c r="J25" s="112"/>
    </row>
    <row r="26" spans="1:10" s="58" customFormat="1" ht="23.25">
      <c r="A26" s="105">
        <v>12</v>
      </c>
      <c r="B26" s="106"/>
      <c r="C26" s="107"/>
      <c r="D26" s="107"/>
      <c r="E26" s="114"/>
      <c r="F26" s="110">
        <f t="shared" si="0"/>
        <v>60</v>
      </c>
      <c r="G26" s="111">
        <f t="shared" si="1"/>
        <v>0</v>
      </c>
      <c r="J26" s="112"/>
    </row>
    <row r="27" spans="1:10" s="58" customFormat="1" ht="23.25">
      <c r="A27" s="105">
        <v>13</v>
      </c>
      <c r="B27" s="106"/>
      <c r="C27" s="107"/>
      <c r="D27" s="107"/>
      <c r="E27" s="114"/>
      <c r="F27" s="110">
        <f t="shared" si="0"/>
        <v>60</v>
      </c>
      <c r="G27" s="111">
        <f t="shared" si="1"/>
        <v>0</v>
      </c>
      <c r="J27" s="112"/>
    </row>
    <row r="28" spans="1:10" s="58" customFormat="1" ht="23.25">
      <c r="A28" s="105">
        <v>14</v>
      </c>
      <c r="B28" s="106"/>
      <c r="C28" s="107"/>
      <c r="D28" s="107"/>
      <c r="E28" s="114"/>
      <c r="F28" s="110">
        <f t="shared" si="0"/>
        <v>60</v>
      </c>
      <c r="G28" s="111">
        <f t="shared" si="1"/>
        <v>0</v>
      </c>
      <c r="J28" s="112"/>
    </row>
    <row r="29" spans="1:10" s="58" customFormat="1" ht="23.25">
      <c r="A29" s="105">
        <v>15</v>
      </c>
      <c r="B29" s="106"/>
      <c r="C29" s="107"/>
      <c r="D29" s="107"/>
      <c r="E29" s="114"/>
      <c r="F29" s="110">
        <f t="shared" si="0"/>
        <v>60</v>
      </c>
      <c r="G29" s="111">
        <f t="shared" si="1"/>
        <v>0</v>
      </c>
      <c r="J29" s="112"/>
    </row>
    <row r="30" spans="1:10" s="58" customFormat="1" ht="23.25">
      <c r="A30" s="105">
        <v>16</v>
      </c>
      <c r="B30" s="106"/>
      <c r="C30" s="107"/>
      <c r="D30" s="107"/>
      <c r="E30" s="114"/>
      <c r="F30" s="110">
        <f t="shared" si="0"/>
        <v>60</v>
      </c>
      <c r="G30" s="111">
        <f t="shared" si="1"/>
        <v>0</v>
      </c>
      <c r="J30" s="112"/>
    </row>
    <row r="31" spans="1:10" s="58" customFormat="1" ht="23.25">
      <c r="A31" s="105">
        <v>17</v>
      </c>
      <c r="B31" s="106"/>
      <c r="C31" s="107"/>
      <c r="D31" s="107"/>
      <c r="E31" s="114"/>
      <c r="F31" s="110">
        <f t="shared" si="0"/>
        <v>60</v>
      </c>
      <c r="G31" s="111">
        <f t="shared" si="1"/>
        <v>0</v>
      </c>
      <c r="J31" s="112"/>
    </row>
    <row r="32" spans="1:10" s="58" customFormat="1" ht="23.25">
      <c r="A32" s="105">
        <v>18</v>
      </c>
      <c r="B32" s="106"/>
      <c r="C32" s="107"/>
      <c r="D32" s="107"/>
      <c r="E32" s="114"/>
      <c r="F32" s="110">
        <f t="shared" si="0"/>
        <v>60</v>
      </c>
      <c r="G32" s="111">
        <f t="shared" si="1"/>
        <v>0</v>
      </c>
      <c r="J32" s="112"/>
    </row>
    <row r="33" spans="1:10" s="58" customFormat="1" ht="23.25">
      <c r="A33" s="105">
        <v>19</v>
      </c>
      <c r="B33" s="106"/>
      <c r="C33" s="107"/>
      <c r="D33" s="107"/>
      <c r="E33" s="114"/>
      <c r="F33" s="110">
        <f t="shared" si="0"/>
        <v>60</v>
      </c>
      <c r="G33" s="111">
        <f t="shared" si="1"/>
        <v>0</v>
      </c>
      <c r="J33" s="112"/>
    </row>
    <row r="34" spans="1:10" s="58" customFormat="1" ht="23.25">
      <c r="A34" s="105">
        <v>20</v>
      </c>
      <c r="B34" s="106"/>
      <c r="C34" s="107"/>
      <c r="D34" s="107"/>
      <c r="E34" s="114"/>
      <c r="F34" s="110">
        <f t="shared" si="0"/>
        <v>60</v>
      </c>
      <c r="G34" s="111">
        <f t="shared" si="1"/>
        <v>0</v>
      </c>
      <c r="J34" s="112"/>
    </row>
    <row r="35" spans="1:10" s="58" customFormat="1" ht="23.25">
      <c r="A35" s="105">
        <v>21</v>
      </c>
      <c r="B35" s="106"/>
      <c r="C35" s="107"/>
      <c r="D35" s="107"/>
      <c r="E35" s="114"/>
      <c r="F35" s="110">
        <f t="shared" si="0"/>
        <v>60</v>
      </c>
      <c r="G35" s="111">
        <f t="shared" si="1"/>
        <v>0</v>
      </c>
      <c r="J35" s="112"/>
    </row>
    <row r="36" spans="1:10" s="58" customFormat="1" ht="23.25">
      <c r="A36" s="105">
        <v>22</v>
      </c>
      <c r="B36" s="106"/>
      <c r="C36" s="107"/>
      <c r="D36" s="107"/>
      <c r="E36" s="114"/>
      <c r="F36" s="110">
        <f t="shared" si="0"/>
        <v>60</v>
      </c>
      <c r="G36" s="111">
        <f t="shared" si="1"/>
        <v>0</v>
      </c>
      <c r="J36" s="112"/>
    </row>
    <row r="37" spans="1:10" s="58" customFormat="1" ht="23.25">
      <c r="A37" s="105">
        <v>23</v>
      </c>
      <c r="B37" s="106"/>
      <c r="C37" s="107"/>
      <c r="D37" s="107"/>
      <c r="E37" s="114"/>
      <c r="F37" s="110">
        <f t="shared" si="0"/>
        <v>60</v>
      </c>
      <c r="G37" s="111">
        <f t="shared" si="1"/>
        <v>0</v>
      </c>
      <c r="J37" s="112"/>
    </row>
    <row r="38" spans="1:10" s="58" customFormat="1" ht="23.25">
      <c r="A38" s="105">
        <v>24</v>
      </c>
      <c r="B38" s="106"/>
      <c r="C38" s="107"/>
      <c r="D38" s="107"/>
      <c r="E38" s="114"/>
      <c r="F38" s="110">
        <f t="shared" si="0"/>
        <v>60</v>
      </c>
      <c r="G38" s="111">
        <f t="shared" si="1"/>
        <v>0</v>
      </c>
      <c r="J38" s="112"/>
    </row>
    <row r="39" spans="1:10" s="58" customFormat="1" ht="23.25">
      <c r="A39" s="105">
        <v>25</v>
      </c>
      <c r="B39" s="106"/>
      <c r="C39" s="107"/>
      <c r="D39" s="107"/>
      <c r="E39" s="114"/>
      <c r="F39" s="110">
        <f t="shared" si="0"/>
        <v>60</v>
      </c>
      <c r="G39" s="111">
        <f t="shared" si="1"/>
        <v>0</v>
      </c>
      <c r="J39" s="112"/>
    </row>
    <row r="40" spans="1:10" s="58" customFormat="1" ht="23.25">
      <c r="A40" s="105">
        <v>26</v>
      </c>
      <c r="B40" s="106"/>
      <c r="C40" s="107"/>
      <c r="D40" s="107"/>
      <c r="E40" s="114"/>
      <c r="F40" s="110">
        <f t="shared" si="0"/>
        <v>60</v>
      </c>
      <c r="G40" s="111">
        <f t="shared" si="1"/>
        <v>0</v>
      </c>
      <c r="J40" s="112"/>
    </row>
    <row r="41" spans="1:10" s="58" customFormat="1" ht="23.25">
      <c r="A41" s="105">
        <v>27</v>
      </c>
      <c r="B41" s="106"/>
      <c r="C41" s="107"/>
      <c r="D41" s="107"/>
      <c r="E41" s="114"/>
      <c r="F41" s="110">
        <f t="shared" si="0"/>
        <v>60</v>
      </c>
      <c r="G41" s="111">
        <f t="shared" si="1"/>
        <v>0</v>
      </c>
      <c r="J41" s="112"/>
    </row>
    <row r="42" spans="1:10" s="58" customFormat="1" ht="23.25">
      <c r="A42" s="105">
        <v>28</v>
      </c>
      <c r="B42" s="106"/>
      <c r="C42" s="107"/>
      <c r="D42" s="107"/>
      <c r="E42" s="114"/>
      <c r="F42" s="110">
        <f t="shared" si="0"/>
        <v>60</v>
      </c>
      <c r="G42" s="111">
        <f t="shared" si="1"/>
        <v>0</v>
      </c>
      <c r="J42" s="112"/>
    </row>
    <row r="43" spans="1:10" s="58" customFormat="1" ht="23.25">
      <c r="A43" s="105">
        <v>29</v>
      </c>
      <c r="B43" s="106"/>
      <c r="C43" s="107"/>
      <c r="D43" s="107"/>
      <c r="E43" s="114"/>
      <c r="F43" s="110">
        <f t="shared" si="0"/>
        <v>60</v>
      </c>
      <c r="G43" s="111">
        <f t="shared" si="1"/>
        <v>0</v>
      </c>
      <c r="J43" s="112"/>
    </row>
    <row r="44" spans="1:10" s="58" customFormat="1" ht="23.25">
      <c r="A44" s="105">
        <v>30</v>
      </c>
      <c r="B44" s="106"/>
      <c r="C44" s="107"/>
      <c r="D44" s="107"/>
      <c r="E44" s="114"/>
      <c r="F44" s="110">
        <f t="shared" si="0"/>
        <v>60</v>
      </c>
      <c r="G44" s="111">
        <f t="shared" si="1"/>
        <v>0</v>
      </c>
      <c r="J44" s="112"/>
    </row>
    <row r="45" spans="1:10" s="58" customFormat="1" ht="23.25">
      <c r="A45" s="105">
        <v>31</v>
      </c>
      <c r="B45" s="106"/>
      <c r="C45" s="107"/>
      <c r="D45" s="107"/>
      <c r="E45" s="114"/>
      <c r="F45" s="110">
        <f t="shared" si="0"/>
        <v>60</v>
      </c>
      <c r="G45" s="111">
        <f t="shared" si="1"/>
        <v>0</v>
      </c>
      <c r="J45" s="112"/>
    </row>
    <row r="46" spans="1:10" s="58" customFormat="1" ht="23.25">
      <c r="A46" s="105">
        <v>32</v>
      </c>
      <c r="B46" s="106"/>
      <c r="C46" s="107"/>
      <c r="D46" s="107"/>
      <c r="E46" s="114"/>
      <c r="F46" s="110">
        <f t="shared" si="0"/>
        <v>60</v>
      </c>
      <c r="G46" s="111">
        <f t="shared" si="1"/>
        <v>0</v>
      </c>
      <c r="J46" s="112"/>
    </row>
    <row r="47" spans="1:10" s="58" customFormat="1" ht="23.25">
      <c r="A47" s="105">
        <v>33</v>
      </c>
      <c r="B47" s="106"/>
      <c r="C47" s="107"/>
      <c r="D47" s="107"/>
      <c r="E47" s="114"/>
      <c r="F47" s="110">
        <f t="shared" si="0"/>
        <v>60</v>
      </c>
      <c r="G47" s="111">
        <f t="shared" si="1"/>
        <v>0</v>
      </c>
      <c r="J47" s="112"/>
    </row>
    <row r="48" spans="1:10" s="58" customFormat="1" ht="23.25">
      <c r="A48" s="105">
        <v>34</v>
      </c>
      <c r="B48" s="106"/>
      <c r="C48" s="107"/>
      <c r="D48" s="107"/>
      <c r="E48" s="114"/>
      <c r="F48" s="110">
        <f t="shared" si="0"/>
        <v>60</v>
      </c>
      <c r="G48" s="111">
        <f t="shared" si="1"/>
        <v>0</v>
      </c>
      <c r="J48" s="112"/>
    </row>
    <row r="49" spans="1:10" s="58" customFormat="1" ht="23.25">
      <c r="A49" s="105">
        <v>35</v>
      </c>
      <c r="B49" s="106"/>
      <c r="C49" s="107"/>
      <c r="D49" s="107"/>
      <c r="E49" s="114"/>
      <c r="F49" s="110">
        <f t="shared" si="0"/>
        <v>60</v>
      </c>
      <c r="G49" s="111">
        <f t="shared" si="1"/>
        <v>0</v>
      </c>
      <c r="J49" s="112"/>
    </row>
    <row r="50" spans="1:10" s="58" customFormat="1" ht="23.25">
      <c r="A50" s="105">
        <v>36</v>
      </c>
      <c r="B50" s="106"/>
      <c r="C50" s="107"/>
      <c r="D50" s="107"/>
      <c r="E50" s="114"/>
      <c r="F50" s="110">
        <f t="shared" si="0"/>
        <v>60</v>
      </c>
      <c r="G50" s="111">
        <f t="shared" si="1"/>
        <v>0</v>
      </c>
      <c r="J50" s="112"/>
    </row>
    <row r="51" spans="1:10" s="58" customFormat="1" ht="23.25">
      <c r="A51" s="105">
        <v>37</v>
      </c>
      <c r="B51" s="106"/>
      <c r="C51" s="107"/>
      <c r="D51" s="107"/>
      <c r="E51" s="114"/>
      <c r="F51" s="110">
        <f t="shared" si="0"/>
        <v>60</v>
      </c>
      <c r="G51" s="111">
        <f t="shared" si="1"/>
        <v>0</v>
      </c>
      <c r="J51" s="112"/>
    </row>
    <row r="52" spans="1:10" s="58" customFormat="1" ht="23.25">
      <c r="A52" s="105">
        <v>38</v>
      </c>
      <c r="B52" s="106"/>
      <c r="C52" s="107"/>
      <c r="D52" s="107"/>
      <c r="E52" s="114"/>
      <c r="F52" s="110">
        <f t="shared" si="0"/>
        <v>60</v>
      </c>
      <c r="G52" s="111">
        <f t="shared" si="1"/>
        <v>0</v>
      </c>
      <c r="J52" s="112"/>
    </row>
    <row r="53" spans="1:10" s="58" customFormat="1" ht="23.25">
      <c r="A53" s="105">
        <v>39</v>
      </c>
      <c r="B53" s="106"/>
      <c r="C53" s="107"/>
      <c r="D53" s="107"/>
      <c r="E53" s="114"/>
      <c r="F53" s="110">
        <f t="shared" si="0"/>
        <v>60</v>
      </c>
      <c r="G53" s="111">
        <f t="shared" si="1"/>
        <v>0</v>
      </c>
      <c r="J53" s="112"/>
    </row>
    <row r="54" spans="1:10" s="58" customFormat="1" ht="23.25">
      <c r="A54" s="105">
        <v>40</v>
      </c>
      <c r="B54" s="106"/>
      <c r="C54" s="107"/>
      <c r="D54" s="107"/>
      <c r="E54" s="114"/>
      <c r="F54" s="110">
        <f t="shared" si="0"/>
        <v>60</v>
      </c>
      <c r="G54" s="111">
        <f t="shared" si="1"/>
        <v>0</v>
      </c>
      <c r="J54" s="112"/>
    </row>
    <row r="55" spans="1:10" s="58" customFormat="1" ht="8.25" customHeight="1" thickBot="1">
      <c r="A55" s="115"/>
      <c r="B55" s="116"/>
      <c r="C55" s="117"/>
      <c r="D55" s="117"/>
      <c r="E55" s="118"/>
      <c r="F55" s="116"/>
      <c r="G55" s="119"/>
      <c r="J55" s="112"/>
    </row>
    <row r="56" spans="1:10" s="61" customFormat="1" ht="24" thickBot="1">
      <c r="A56" s="120" t="s">
        <v>81</v>
      </c>
      <c r="B56" s="120"/>
      <c r="C56" s="120"/>
      <c r="D56" s="120"/>
      <c r="E56" s="120"/>
      <c r="F56" s="120"/>
      <c r="G56" s="121">
        <f>SUM(G15:G55)</f>
        <v>0</v>
      </c>
      <c r="J56" s="122"/>
    </row>
    <row r="57" spans="1:9" s="58" customFormat="1" ht="24" thickBot="1">
      <c r="A57" s="120" t="s">
        <v>89</v>
      </c>
      <c r="B57" s="120"/>
      <c r="C57" s="120"/>
      <c r="D57" s="120"/>
      <c r="E57" s="120"/>
      <c r="F57" s="120"/>
      <c r="G57" s="123">
        <v>0</v>
      </c>
      <c r="I57" s="124"/>
    </row>
    <row r="58" spans="1:9" s="58" customFormat="1" ht="24" thickBot="1">
      <c r="A58" s="120" t="s">
        <v>59</v>
      </c>
      <c r="B58" s="120"/>
      <c r="C58" s="120"/>
      <c r="D58" s="120"/>
      <c r="E58" s="120"/>
      <c r="F58" s="120"/>
      <c r="G58" s="121">
        <f>+G56-G57</f>
        <v>0</v>
      </c>
      <c r="I58" s="124"/>
    </row>
    <row r="59" spans="1:7" s="58" customFormat="1" ht="9" customHeight="1" thickBot="1">
      <c r="A59" s="86"/>
      <c r="G59" s="86"/>
    </row>
    <row r="60" spans="1:9" s="58" customFormat="1" ht="6.75" customHeight="1">
      <c r="A60" s="125"/>
      <c r="B60" s="126"/>
      <c r="C60" s="126"/>
      <c r="D60" s="126"/>
      <c r="E60" s="126"/>
      <c r="F60" s="126"/>
      <c r="G60" s="127"/>
      <c r="H60" s="128"/>
      <c r="I60" s="128"/>
    </row>
    <row r="61" spans="1:9" s="58" customFormat="1" ht="23.25">
      <c r="A61" s="129" t="s">
        <v>57</v>
      </c>
      <c r="B61" s="91"/>
      <c r="C61" s="91"/>
      <c r="D61" s="91"/>
      <c r="E61" s="91"/>
      <c r="F61" s="91"/>
      <c r="G61" s="130"/>
      <c r="H61" s="131"/>
      <c r="I61" s="131"/>
    </row>
    <row r="62" spans="1:9" s="58" customFormat="1" ht="6.75" customHeight="1">
      <c r="A62" s="132"/>
      <c r="B62" s="133"/>
      <c r="C62" s="133"/>
      <c r="D62" s="133"/>
      <c r="E62" s="133"/>
      <c r="F62" s="133"/>
      <c r="G62" s="134"/>
      <c r="H62" s="128"/>
      <c r="I62" s="128"/>
    </row>
    <row r="63" spans="1:9" s="58" customFormat="1" ht="23.25">
      <c r="A63" s="132" t="str">
        <f>IF($G$58&gt;=0,Assumption!$A$34,Assumption!$A$35)</f>
        <v>กรณียอดที่ต้องตั้งประมาณการเพิ่มในปีนี้เป็นค่าบวก</v>
      </c>
      <c r="B63" s="133"/>
      <c r="C63" s="133"/>
      <c r="D63" s="133"/>
      <c r="E63" s="133"/>
      <c r="F63" s="133"/>
      <c r="G63" s="134"/>
      <c r="H63" s="128"/>
      <c r="I63" s="128"/>
    </row>
    <row r="64" spans="1:7" s="58" customFormat="1" ht="23.25">
      <c r="A64" s="135" t="str">
        <f>+IF($G$58&gt;=0,Assumption!$A$36,Assumption!$A$37)</f>
        <v>เดบิต ค่าใช้จ่ายผลประโยชน์ของพนักงานหลังออกจากงาน</v>
      </c>
      <c r="B64" s="88"/>
      <c r="C64" s="91"/>
      <c r="D64" s="91"/>
      <c r="E64" s="91"/>
      <c r="F64" s="136">
        <f>IF($G$58&gt;0,$G$58,-$G$58)</f>
        <v>0</v>
      </c>
      <c r="G64" s="137"/>
    </row>
    <row r="65" spans="1:8" s="58" customFormat="1" ht="23.25">
      <c r="A65" s="138"/>
      <c r="B65" s="88" t="str">
        <f>+IF($G$58&gt;=0,Assumption!$A$38,Assumption!$A$39)</f>
        <v>เครดิต ประมาณการหนี้สินผลประโยชน์ของพนักงานหลังออกจากงาน</v>
      </c>
      <c r="C65" s="91"/>
      <c r="D65" s="91"/>
      <c r="E65" s="91"/>
      <c r="F65" s="91"/>
      <c r="G65" s="139">
        <f>F64</f>
        <v>0</v>
      </c>
      <c r="H65" s="131"/>
    </row>
    <row r="66" spans="1:9" s="92" customFormat="1" ht="23.25">
      <c r="A66" s="140" t="s">
        <v>74</v>
      </c>
      <c r="B66" s="141"/>
      <c r="C66" s="142"/>
      <c r="D66" s="142"/>
      <c r="E66" s="142"/>
      <c r="F66" s="142"/>
      <c r="G66" s="143"/>
      <c r="H66" s="141"/>
      <c r="I66" s="144" t="s">
        <v>0</v>
      </c>
    </row>
    <row r="67" spans="1:9" s="92" customFormat="1" ht="23.25">
      <c r="A67" s="140"/>
      <c r="B67" s="141"/>
      <c r="C67" s="142"/>
      <c r="D67" s="142"/>
      <c r="E67" s="142"/>
      <c r="F67" s="142"/>
      <c r="G67" s="143"/>
      <c r="H67" s="141"/>
      <c r="I67" s="144"/>
    </row>
    <row r="68" spans="1:9" s="147" customFormat="1" ht="23.25">
      <c r="A68" s="145" t="s">
        <v>88</v>
      </c>
      <c r="B68" s="142"/>
      <c r="C68" s="142"/>
      <c r="D68" s="142"/>
      <c r="E68" s="142"/>
      <c r="F68" s="142"/>
      <c r="G68" s="143"/>
      <c r="H68" s="142"/>
      <c r="I68" s="146"/>
    </row>
    <row r="69" spans="1:9" s="92" customFormat="1" ht="23.25">
      <c r="A69" s="88" t="s">
        <v>76</v>
      </c>
      <c r="B69" s="141"/>
      <c r="C69" s="142"/>
      <c r="D69" s="142"/>
      <c r="E69" s="142"/>
      <c r="F69" s="142"/>
      <c r="G69" s="143"/>
      <c r="H69" s="141"/>
      <c r="I69" s="144"/>
    </row>
    <row r="70" spans="1:9" s="92" customFormat="1" ht="23.25">
      <c r="A70" s="140"/>
      <c r="B70" s="88" t="s">
        <v>77</v>
      </c>
      <c r="C70" s="142"/>
      <c r="D70" s="142"/>
      <c r="E70" s="142"/>
      <c r="F70" s="142"/>
      <c r="G70" s="143"/>
      <c r="H70" s="141"/>
      <c r="I70" s="144"/>
    </row>
    <row r="71" spans="1:9" s="92" customFormat="1" ht="23.25">
      <c r="A71" s="140"/>
      <c r="B71" s="141"/>
      <c r="C71" s="142"/>
      <c r="D71" s="142"/>
      <c r="E71" s="142"/>
      <c r="F71" s="142"/>
      <c r="G71" s="143"/>
      <c r="H71" s="141"/>
      <c r="I71" s="144"/>
    </row>
    <row r="72" spans="1:7" s="58" customFormat="1" ht="6" customHeight="1" thickBot="1">
      <c r="A72" s="148"/>
      <c r="B72" s="149"/>
      <c r="C72" s="149"/>
      <c r="D72" s="149"/>
      <c r="E72" s="149"/>
      <c r="F72" s="149"/>
      <c r="G72" s="150"/>
    </row>
    <row r="73" spans="1:7" s="58" customFormat="1" ht="6" customHeight="1">
      <c r="A73" s="97"/>
      <c r="B73" s="92"/>
      <c r="C73" s="92"/>
      <c r="D73" s="92"/>
      <c r="E73" s="92"/>
      <c r="F73" s="92"/>
      <c r="G73" s="97"/>
    </row>
    <row r="74" spans="1:7" s="58" customFormat="1" ht="23.25">
      <c r="A74" s="86"/>
      <c r="G74" s="86"/>
    </row>
    <row r="75" spans="1:7" s="58" customFormat="1" ht="23.25">
      <c r="A75" s="86"/>
      <c r="G75" s="86"/>
    </row>
    <row r="76" spans="1:7" s="58" customFormat="1" ht="23.25">
      <c r="A76" s="86"/>
      <c r="G76" s="86"/>
    </row>
  </sheetData>
  <sheetProtection/>
  <mergeCells count="5">
    <mergeCell ref="A4:G4"/>
    <mergeCell ref="A5:G5"/>
    <mergeCell ref="A56:F56"/>
    <mergeCell ref="A58:F58"/>
    <mergeCell ref="A57:F57"/>
  </mergeCells>
  <printOptions/>
  <pageMargins left="0.31496062992125984" right="0.11811023622047245" top="0.11811023622047245" bottom="0.11811023622047245" header="0.31496062992125984" footer="0.1968503937007874"/>
  <pageSetup blackAndWhite="1" horizontalDpi="600" verticalDpi="600" orientation="portrait" paperSize="9" scale="65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106" zoomScaleNormal="106" zoomScalePageLayoutView="0" workbookViewId="0" topLeftCell="A19">
      <selection activeCell="C20" sqref="C20"/>
    </sheetView>
  </sheetViews>
  <sheetFormatPr defaultColWidth="9.00390625" defaultRowHeight="15"/>
  <cols>
    <col min="1" max="1" width="10.57421875" style="3" customWidth="1"/>
    <col min="2" max="2" width="54.140625" style="2" customWidth="1"/>
    <col min="3" max="3" width="18.421875" style="2" customWidth="1"/>
    <col min="4" max="4" width="22.57421875" style="2" customWidth="1"/>
    <col min="5" max="5" width="17.8515625" style="2" customWidth="1"/>
    <col min="6" max="6" width="15.8515625" style="2" customWidth="1"/>
    <col min="7" max="7" width="16.00390625" style="3" customWidth="1"/>
    <col min="8" max="8" width="10.57421875" style="2" customWidth="1"/>
    <col min="9" max="9" width="17.00390625" style="2" bestFit="1" customWidth="1"/>
    <col min="10" max="10" width="15.57421875" style="2" bestFit="1" customWidth="1"/>
    <col min="11" max="12" width="10.57421875" style="2" customWidth="1"/>
    <col min="13" max="16384" width="9.00390625" style="2" customWidth="1"/>
  </cols>
  <sheetData>
    <row r="1" spans="1:9" s="32" customFormat="1" ht="24">
      <c r="A1" s="74" t="s">
        <v>15</v>
      </c>
      <c r="B1" s="31"/>
      <c r="C1" s="31"/>
      <c r="D1" s="31"/>
      <c r="E1" s="31"/>
      <c r="F1" s="31"/>
      <c r="G1" s="31"/>
      <c r="H1" s="31"/>
      <c r="I1" s="31"/>
    </row>
    <row r="2" spans="1:9" s="32" customFormat="1" ht="24">
      <c r="A2" s="56" t="s">
        <v>22</v>
      </c>
      <c r="B2" s="57"/>
      <c r="C2" s="31"/>
      <c r="D2" s="31"/>
      <c r="E2" s="31"/>
      <c r="F2" s="31"/>
      <c r="G2" s="31"/>
      <c r="H2" s="31"/>
      <c r="I2" s="31"/>
    </row>
    <row r="3" spans="1:9" s="6" customFormat="1" ht="6.75" customHeight="1">
      <c r="A3" s="4"/>
      <c r="B3" s="4"/>
      <c r="C3" s="4"/>
      <c r="D3" s="4"/>
      <c r="E3" s="4"/>
      <c r="F3" s="4"/>
      <c r="G3" s="4"/>
      <c r="H3" s="4"/>
      <c r="I3" s="4"/>
    </row>
    <row r="4" spans="1:8" ht="21">
      <c r="A4" s="89" t="s">
        <v>8</v>
      </c>
      <c r="B4" s="89"/>
      <c r="C4" s="89"/>
      <c r="D4" s="89"/>
      <c r="E4" s="89"/>
      <c r="F4" s="89"/>
      <c r="G4" s="89"/>
      <c r="H4" s="34"/>
    </row>
    <row r="5" spans="1:8" ht="21">
      <c r="A5" s="89" t="s">
        <v>60</v>
      </c>
      <c r="B5" s="89"/>
      <c r="C5" s="89"/>
      <c r="D5" s="89"/>
      <c r="E5" s="89"/>
      <c r="F5" s="89"/>
      <c r="G5" s="89"/>
      <c r="H5" s="34"/>
    </row>
    <row r="6" ht="13.5" customHeight="1"/>
    <row r="7" spans="1:7" ht="21">
      <c r="A7" s="52" t="s">
        <v>15</v>
      </c>
      <c r="B7" s="6"/>
      <c r="C7" s="6"/>
      <c r="D7" s="6"/>
      <c r="E7" s="6"/>
      <c r="F7" s="6"/>
      <c r="G7" s="12"/>
    </row>
    <row r="8" spans="1:7" ht="21">
      <c r="A8" s="5"/>
      <c r="B8" s="38" t="s">
        <v>21</v>
      </c>
      <c r="C8" s="6"/>
      <c r="D8" s="6"/>
      <c r="E8" s="6"/>
      <c r="F8" s="6"/>
      <c r="G8" s="12"/>
    </row>
    <row r="9" spans="2:5" ht="21">
      <c r="B9" s="4" t="s">
        <v>17</v>
      </c>
      <c r="C9" s="6">
        <v>0</v>
      </c>
      <c r="D9" s="7" t="s">
        <v>1</v>
      </c>
      <c r="E9" s="33" t="s">
        <v>19</v>
      </c>
    </row>
    <row r="10" spans="2:5" ht="21">
      <c r="B10" s="4" t="s">
        <v>18</v>
      </c>
      <c r="C10" s="6">
        <v>10</v>
      </c>
      <c r="D10" s="6" t="s">
        <v>2</v>
      </c>
      <c r="E10" s="33" t="s">
        <v>9</v>
      </c>
    </row>
    <row r="11" spans="2:5" ht="21" hidden="1">
      <c r="B11" s="4" t="s">
        <v>4</v>
      </c>
      <c r="C11" s="6">
        <v>1</v>
      </c>
      <c r="D11" s="6" t="s">
        <v>3</v>
      </c>
      <c r="E11" s="33" t="s">
        <v>10</v>
      </c>
    </row>
    <row r="12" spans="1:10" s="6" customFormat="1" ht="7.5" customHeight="1">
      <c r="A12" s="12" t="s">
        <v>0</v>
      </c>
      <c r="G12" s="12"/>
      <c r="H12" s="12"/>
      <c r="J12" s="12"/>
    </row>
    <row r="13" spans="1:10" s="3" customFormat="1" ht="84">
      <c r="A13" s="16" t="s">
        <v>12</v>
      </c>
      <c r="B13" s="17" t="s">
        <v>11</v>
      </c>
      <c r="C13" s="77" t="s">
        <v>49</v>
      </c>
      <c r="D13" s="77" t="s">
        <v>50</v>
      </c>
      <c r="E13" s="77" t="s">
        <v>51</v>
      </c>
      <c r="F13" s="16" t="s">
        <v>13</v>
      </c>
      <c r="G13" s="16" t="s">
        <v>14</v>
      </c>
      <c r="J13" s="12"/>
    </row>
    <row r="14" spans="1:10" ht="21">
      <c r="A14" s="17">
        <v>1</v>
      </c>
      <c r="B14" s="19" t="s">
        <v>23</v>
      </c>
      <c r="C14" s="35">
        <v>30</v>
      </c>
      <c r="D14" s="54">
        <v>10</v>
      </c>
      <c r="E14" s="36">
        <v>20000</v>
      </c>
      <c r="F14" s="17">
        <f aca="true" t="shared" si="0" ref="F14:F19">60-C14</f>
        <v>30</v>
      </c>
      <c r="G14" s="20">
        <f aca="true" t="shared" si="1" ref="G14:G19">((E14*$C$10*(1-$C$9))*($C$11/F14))*D14/12</f>
        <v>5555.555555555556</v>
      </c>
      <c r="I14" s="11"/>
      <c r="J14" s="9"/>
    </row>
    <row r="15" spans="1:10" ht="21">
      <c r="A15" s="17">
        <v>2</v>
      </c>
      <c r="B15" s="19" t="s">
        <v>24</v>
      </c>
      <c r="C15" s="35">
        <v>43</v>
      </c>
      <c r="D15" s="54">
        <v>12</v>
      </c>
      <c r="E15" s="36">
        <v>30000</v>
      </c>
      <c r="F15" s="17">
        <f t="shared" si="0"/>
        <v>17</v>
      </c>
      <c r="G15" s="20">
        <f t="shared" si="1"/>
        <v>17647.058823529413</v>
      </c>
      <c r="I15" s="11"/>
      <c r="J15" s="9"/>
    </row>
    <row r="16" spans="1:10" ht="21">
      <c r="A16" s="17">
        <v>3</v>
      </c>
      <c r="B16" s="19" t="s">
        <v>25</v>
      </c>
      <c r="C16" s="35">
        <v>38</v>
      </c>
      <c r="D16" s="54">
        <v>12</v>
      </c>
      <c r="E16" s="36">
        <v>26000</v>
      </c>
      <c r="F16" s="17">
        <f t="shared" si="0"/>
        <v>22</v>
      </c>
      <c r="G16" s="20">
        <f t="shared" si="1"/>
        <v>11818.181818181818</v>
      </c>
      <c r="I16" s="11"/>
      <c r="J16" s="9"/>
    </row>
    <row r="17" spans="1:10" ht="21">
      <c r="A17" s="17">
        <v>4</v>
      </c>
      <c r="B17" s="19" t="s">
        <v>26</v>
      </c>
      <c r="C17" s="35">
        <v>22</v>
      </c>
      <c r="D17" s="54">
        <v>5</v>
      </c>
      <c r="E17" s="36">
        <v>15000</v>
      </c>
      <c r="F17" s="17">
        <f t="shared" si="0"/>
        <v>38</v>
      </c>
      <c r="G17" s="20">
        <f t="shared" si="1"/>
        <v>1644.7368421052631</v>
      </c>
      <c r="I17" s="11"/>
      <c r="J17" s="9"/>
    </row>
    <row r="18" spans="1:10" ht="21">
      <c r="A18" s="17">
        <v>5</v>
      </c>
      <c r="B18" s="19" t="s">
        <v>27</v>
      </c>
      <c r="C18" s="35">
        <v>18</v>
      </c>
      <c r="D18" s="54">
        <v>1</v>
      </c>
      <c r="E18" s="36">
        <v>9000</v>
      </c>
      <c r="F18" s="17">
        <f t="shared" si="0"/>
        <v>42</v>
      </c>
      <c r="G18" s="20">
        <f t="shared" si="1"/>
        <v>178.57142857142856</v>
      </c>
      <c r="I18" s="11"/>
      <c r="J18" s="9"/>
    </row>
    <row r="19" spans="1:10" ht="21">
      <c r="A19" s="17">
        <v>6</v>
      </c>
      <c r="B19" s="19" t="s">
        <v>28</v>
      </c>
      <c r="C19" s="35">
        <v>20</v>
      </c>
      <c r="D19" s="54">
        <v>12</v>
      </c>
      <c r="E19" s="36">
        <v>12000</v>
      </c>
      <c r="F19" s="17">
        <f t="shared" si="0"/>
        <v>40</v>
      </c>
      <c r="G19" s="20">
        <f t="shared" si="1"/>
        <v>3000</v>
      </c>
      <c r="I19" s="11"/>
      <c r="J19" s="9"/>
    </row>
    <row r="20" spans="1:10" ht="8.25" customHeight="1">
      <c r="A20" s="17"/>
      <c r="B20" s="18"/>
      <c r="C20" s="22"/>
      <c r="D20" s="22"/>
      <c r="E20" s="21"/>
      <c r="F20" s="18"/>
      <c r="G20" s="20"/>
      <c r="J20" s="9"/>
    </row>
    <row r="21" spans="1:10" s="67" customFormat="1" ht="21">
      <c r="A21" s="90" t="s">
        <v>5</v>
      </c>
      <c r="B21" s="90"/>
      <c r="C21" s="90"/>
      <c r="D21" s="90"/>
      <c r="E21" s="90"/>
      <c r="F21" s="65"/>
      <c r="G21" s="66">
        <f>SUM(G14:G20)</f>
        <v>39844.10446794347</v>
      </c>
      <c r="J21" s="68"/>
    </row>
    <row r="22" spans="5:9" ht="7.5" customHeight="1" thickBot="1">
      <c r="E22" s="10"/>
      <c r="G22" s="8"/>
      <c r="I22" s="10"/>
    </row>
    <row r="23" spans="1:9" ht="6.75" customHeight="1">
      <c r="A23" s="23"/>
      <c r="B23" s="24"/>
      <c r="C23" s="24"/>
      <c r="D23" s="24"/>
      <c r="E23" s="24"/>
      <c r="F23" s="24"/>
      <c r="G23" s="25"/>
      <c r="H23" s="1"/>
      <c r="I23" s="1"/>
    </row>
    <row r="24" spans="1:9" ht="21">
      <c r="A24" s="40" t="s">
        <v>20</v>
      </c>
      <c r="B24" s="29"/>
      <c r="C24" s="29"/>
      <c r="D24" s="29"/>
      <c r="E24" s="29"/>
      <c r="F24" s="29"/>
      <c r="G24" s="41"/>
      <c r="H24" s="13"/>
      <c r="I24" s="13"/>
    </row>
    <row r="25" spans="1:9" ht="6.75" customHeight="1">
      <c r="A25" s="42"/>
      <c r="B25" s="39"/>
      <c r="C25" s="39"/>
      <c r="D25" s="39"/>
      <c r="E25" s="39"/>
      <c r="F25" s="39"/>
      <c r="G25" s="43"/>
      <c r="H25" s="1"/>
      <c r="I25" s="1"/>
    </row>
    <row r="26" spans="1:9" ht="21">
      <c r="A26" s="78"/>
      <c r="B26" s="39"/>
      <c r="C26" s="39"/>
      <c r="D26" s="39"/>
      <c r="E26" s="39"/>
      <c r="F26" s="39"/>
      <c r="G26" s="43"/>
      <c r="H26" s="1"/>
      <c r="I26" s="1"/>
    </row>
    <row r="27" spans="1:9" ht="5.25" customHeight="1">
      <c r="A27" s="42"/>
      <c r="B27" s="39"/>
      <c r="C27" s="39"/>
      <c r="D27" s="39"/>
      <c r="E27" s="39"/>
      <c r="F27" s="39"/>
      <c r="G27" s="43"/>
      <c r="H27" s="1"/>
      <c r="I27" s="1"/>
    </row>
    <row r="28" spans="1:7" ht="21">
      <c r="A28" s="79" t="s">
        <v>16</v>
      </c>
      <c r="B28" s="29"/>
      <c r="C28" s="29"/>
      <c r="D28" s="29"/>
      <c r="E28" s="29"/>
      <c r="F28" s="45">
        <f>+G21</f>
        <v>39844.10446794347</v>
      </c>
      <c r="G28" s="46"/>
    </row>
    <row r="29" spans="1:8" ht="21">
      <c r="A29" s="47"/>
      <c r="B29" s="69" t="s">
        <v>6</v>
      </c>
      <c r="C29" s="29"/>
      <c r="D29" s="29"/>
      <c r="E29" s="29"/>
      <c r="F29" s="29"/>
      <c r="G29" s="48">
        <f>G21</f>
        <v>39844.10446794347</v>
      </c>
      <c r="H29" s="13"/>
    </row>
    <row r="30" spans="1:9" s="6" customFormat="1" ht="21">
      <c r="A30" s="49" t="s">
        <v>7</v>
      </c>
      <c r="B30" s="50"/>
      <c r="C30" s="50"/>
      <c r="D30" s="50"/>
      <c r="E30" s="50"/>
      <c r="F30" s="50"/>
      <c r="G30" s="51"/>
      <c r="H30" s="14"/>
      <c r="I30" s="15" t="s">
        <v>0</v>
      </c>
    </row>
    <row r="31" spans="1:7" ht="13.5" customHeight="1" thickBot="1">
      <c r="A31" s="26"/>
      <c r="B31" s="27"/>
      <c r="C31" s="27"/>
      <c r="D31" s="27"/>
      <c r="E31" s="27"/>
      <c r="F31" s="27"/>
      <c r="G31" s="28"/>
    </row>
    <row r="32" ht="21">
      <c r="A32" s="64"/>
    </row>
  </sheetData>
  <sheetProtection/>
  <mergeCells count="3">
    <mergeCell ref="A21:E21"/>
    <mergeCell ref="A4:G4"/>
    <mergeCell ref="A5:G5"/>
  </mergeCells>
  <printOptions/>
  <pageMargins left="0.31496062992125984" right="0.11811023622047245" top="0.31496062992125984" bottom="0.1968503937007874" header="0.31496062992125984" footer="0.1968503937007874"/>
  <pageSetup blackAndWhite="1"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80" zoomScaleNormal="80" zoomScalePageLayoutView="0" workbookViewId="0" topLeftCell="C10">
      <selection activeCell="C20" sqref="C20"/>
    </sheetView>
  </sheetViews>
  <sheetFormatPr defaultColWidth="9.00390625" defaultRowHeight="15"/>
  <cols>
    <col min="1" max="1" width="10.57421875" style="3" customWidth="1"/>
    <col min="2" max="2" width="54.140625" style="2" customWidth="1"/>
    <col min="3" max="3" width="18.421875" style="2" customWidth="1"/>
    <col min="4" max="4" width="22.57421875" style="2" customWidth="1"/>
    <col min="5" max="5" width="17.8515625" style="2" customWidth="1"/>
    <col min="6" max="6" width="15.8515625" style="2" customWidth="1"/>
    <col min="7" max="7" width="16.00390625" style="3" customWidth="1"/>
    <col min="8" max="8" width="10.57421875" style="2" customWidth="1"/>
    <col min="9" max="9" width="17.00390625" style="2" bestFit="1" customWidth="1"/>
    <col min="10" max="10" width="15.57421875" style="2" bestFit="1" customWidth="1"/>
    <col min="11" max="12" width="10.57421875" style="2" customWidth="1"/>
    <col min="13" max="16384" width="9.00390625" style="2" customWidth="1"/>
  </cols>
  <sheetData>
    <row r="1" spans="1:9" s="32" customFormat="1" ht="24">
      <c r="A1" s="30" t="s">
        <v>15</v>
      </c>
      <c r="B1" s="31"/>
      <c r="C1" s="31"/>
      <c r="D1" s="31"/>
      <c r="E1" s="31"/>
      <c r="F1" s="31"/>
      <c r="G1" s="31"/>
      <c r="H1" s="31"/>
      <c r="I1" s="31"/>
    </row>
    <row r="2" spans="1:9" s="32" customFormat="1" ht="24">
      <c r="A2" s="56" t="s">
        <v>22</v>
      </c>
      <c r="B2" s="57"/>
      <c r="C2" s="31"/>
      <c r="D2" s="31"/>
      <c r="E2" s="31"/>
      <c r="F2" s="31"/>
      <c r="G2" s="31"/>
      <c r="H2" s="31"/>
      <c r="I2" s="31"/>
    </row>
    <row r="3" spans="1:9" s="6" customFormat="1" ht="6.75" customHeight="1">
      <c r="A3" s="4"/>
      <c r="B3" s="4"/>
      <c r="C3" s="4"/>
      <c r="D3" s="4"/>
      <c r="E3" s="4"/>
      <c r="F3" s="4"/>
      <c r="G3" s="4"/>
      <c r="H3" s="4"/>
      <c r="I3" s="4"/>
    </row>
    <row r="4" spans="1:8" ht="21">
      <c r="A4" s="89" t="s">
        <v>8</v>
      </c>
      <c r="B4" s="89"/>
      <c r="C4" s="89"/>
      <c r="D4" s="89"/>
      <c r="E4" s="89"/>
      <c r="F4" s="89"/>
      <c r="G4" s="89"/>
      <c r="H4" s="34"/>
    </row>
    <row r="5" spans="1:8" ht="21">
      <c r="A5" s="89" t="s">
        <v>63</v>
      </c>
      <c r="B5" s="89"/>
      <c r="C5" s="89"/>
      <c r="D5" s="89"/>
      <c r="E5" s="89"/>
      <c r="F5" s="89"/>
      <c r="G5" s="89"/>
      <c r="H5" s="34"/>
    </row>
    <row r="6" ht="9" customHeight="1"/>
    <row r="7" spans="1:7" ht="6" customHeight="1" thickBot="1">
      <c r="A7" s="26"/>
      <c r="B7" s="27"/>
      <c r="C7" s="27"/>
      <c r="D7" s="27"/>
      <c r="E7" s="27"/>
      <c r="F7" s="27"/>
      <c r="G7" s="28"/>
    </row>
    <row r="8" spans="1:7" ht="6" customHeight="1">
      <c r="A8" s="12"/>
      <c r="B8" s="6"/>
      <c r="C8" s="6"/>
      <c r="D8" s="6"/>
      <c r="E8" s="6"/>
      <c r="F8" s="6"/>
      <c r="G8" s="12"/>
    </row>
    <row r="9" spans="1:7" ht="6" customHeight="1">
      <c r="A9" s="12"/>
      <c r="B9" s="6"/>
      <c r="C9" s="6"/>
      <c r="D9" s="6"/>
      <c r="E9" s="6"/>
      <c r="F9" s="6"/>
      <c r="G9" s="12"/>
    </row>
    <row r="10" spans="1:7" ht="21">
      <c r="A10" s="52" t="s">
        <v>15</v>
      </c>
      <c r="B10" s="6"/>
      <c r="C10" s="6"/>
      <c r="D10" s="6"/>
      <c r="E10" s="6"/>
      <c r="F10" s="6"/>
      <c r="G10" s="12"/>
    </row>
    <row r="11" spans="1:7" ht="21" hidden="1">
      <c r="A11" s="5"/>
      <c r="B11" s="38" t="s">
        <v>21</v>
      </c>
      <c r="C11" s="6"/>
      <c r="D11" s="6"/>
      <c r="E11" s="6"/>
      <c r="F11" s="6"/>
      <c r="G11" s="12"/>
    </row>
    <row r="12" spans="2:5" ht="21">
      <c r="B12" s="4" t="s">
        <v>17</v>
      </c>
      <c r="C12" s="7">
        <v>0.1</v>
      </c>
      <c r="D12" s="7"/>
      <c r="E12" s="33" t="s">
        <v>19</v>
      </c>
    </row>
    <row r="13" spans="2:5" ht="21">
      <c r="B13" s="4" t="s">
        <v>18</v>
      </c>
      <c r="C13" s="6">
        <v>10</v>
      </c>
      <c r="D13" s="6" t="s">
        <v>2</v>
      </c>
      <c r="E13" s="33" t="s">
        <v>9</v>
      </c>
    </row>
    <row r="14" spans="2:5" ht="21" hidden="1">
      <c r="B14" s="4" t="s">
        <v>4</v>
      </c>
      <c r="C14" s="6">
        <v>1</v>
      </c>
      <c r="D14" s="6" t="s">
        <v>3</v>
      </c>
      <c r="E14" s="33" t="s">
        <v>10</v>
      </c>
    </row>
    <row r="15" spans="1:10" s="6" customFormat="1" ht="7.5" customHeight="1">
      <c r="A15" s="12" t="s">
        <v>0</v>
      </c>
      <c r="G15" s="12"/>
      <c r="H15" s="12"/>
      <c r="J15" s="12"/>
    </row>
    <row r="16" spans="1:10" s="3" customFormat="1" ht="84">
      <c r="A16" s="16" t="s">
        <v>12</v>
      </c>
      <c r="B16" s="55" t="s">
        <v>11</v>
      </c>
      <c r="C16" s="77" t="s">
        <v>49</v>
      </c>
      <c r="D16" s="77" t="s">
        <v>50</v>
      </c>
      <c r="E16" s="77" t="s">
        <v>51</v>
      </c>
      <c r="F16" s="16" t="s">
        <v>13</v>
      </c>
      <c r="G16" s="16" t="s">
        <v>14</v>
      </c>
      <c r="J16" s="12"/>
    </row>
    <row r="17" spans="1:13" ht="21">
      <c r="A17" s="55">
        <v>1</v>
      </c>
      <c r="B17" s="19" t="s">
        <v>23</v>
      </c>
      <c r="C17" s="35">
        <v>31</v>
      </c>
      <c r="D17" s="54">
        <v>10</v>
      </c>
      <c r="E17" s="36">
        <v>20000</v>
      </c>
      <c r="F17" s="55">
        <f aca="true" t="shared" si="0" ref="F17:F22">60-C17</f>
        <v>29</v>
      </c>
      <c r="G17" s="20">
        <f aca="true" t="shared" si="1" ref="G17:G22">((E17*$C$13*(1-$C$12))*($C$14/F17))*D17/12</f>
        <v>5172.413793103448</v>
      </c>
      <c r="I17" s="11">
        <f aca="true" t="shared" si="2" ref="I17:I22">+E17*10</f>
        <v>200000</v>
      </c>
      <c r="J17" s="9">
        <f aca="true" t="shared" si="3" ref="J17:J22">+I17/F17</f>
        <v>6896.551724137931</v>
      </c>
      <c r="K17" s="2">
        <f aca="true" t="shared" si="4" ref="K17:K22">+J17/12</f>
        <v>574.7126436781609</v>
      </c>
      <c r="L17" s="11">
        <f aca="true" t="shared" si="5" ref="L17:L22">+K17*D17</f>
        <v>5747.126436781609</v>
      </c>
      <c r="M17" s="2">
        <f aca="true" t="shared" si="6" ref="M17:M22">+L17*(1-$C$12)</f>
        <v>5172.413793103448</v>
      </c>
    </row>
    <row r="18" spans="1:13" ht="21">
      <c r="A18" s="55">
        <v>2</v>
      </c>
      <c r="B18" s="19" t="s">
        <v>24</v>
      </c>
      <c r="C18" s="35">
        <v>44</v>
      </c>
      <c r="D18" s="54">
        <v>12</v>
      </c>
      <c r="E18" s="36">
        <v>30000</v>
      </c>
      <c r="F18" s="55">
        <f t="shared" si="0"/>
        <v>16</v>
      </c>
      <c r="G18" s="20">
        <f t="shared" si="1"/>
        <v>16875</v>
      </c>
      <c r="I18" s="11">
        <f t="shared" si="2"/>
        <v>300000</v>
      </c>
      <c r="J18" s="9">
        <f t="shared" si="3"/>
        <v>18750</v>
      </c>
      <c r="K18" s="2">
        <f t="shared" si="4"/>
        <v>1562.5</v>
      </c>
      <c r="L18" s="11">
        <f t="shared" si="5"/>
        <v>18750</v>
      </c>
      <c r="M18" s="2">
        <f t="shared" si="6"/>
        <v>16875</v>
      </c>
    </row>
    <row r="19" spans="1:13" ht="21">
      <c r="A19" s="55">
        <v>3</v>
      </c>
      <c r="B19" s="19" t="s">
        <v>25</v>
      </c>
      <c r="C19" s="35">
        <v>39</v>
      </c>
      <c r="D19" s="54">
        <v>12</v>
      </c>
      <c r="E19" s="36">
        <v>26000</v>
      </c>
      <c r="F19" s="55">
        <f t="shared" si="0"/>
        <v>21</v>
      </c>
      <c r="G19" s="20">
        <f t="shared" si="1"/>
        <v>11142.857142857143</v>
      </c>
      <c r="I19" s="11">
        <f t="shared" si="2"/>
        <v>260000</v>
      </c>
      <c r="J19" s="9">
        <f t="shared" si="3"/>
        <v>12380.952380952382</v>
      </c>
      <c r="K19" s="2">
        <f t="shared" si="4"/>
        <v>1031.7460317460318</v>
      </c>
      <c r="L19" s="11">
        <f t="shared" si="5"/>
        <v>12380.952380952382</v>
      </c>
      <c r="M19" s="2">
        <f t="shared" si="6"/>
        <v>11142.857142857143</v>
      </c>
    </row>
    <row r="20" spans="1:13" ht="21">
      <c r="A20" s="55">
        <v>4</v>
      </c>
      <c r="B20" s="19" t="s">
        <v>26</v>
      </c>
      <c r="C20" s="35">
        <v>23</v>
      </c>
      <c r="D20" s="54">
        <v>5</v>
      </c>
      <c r="E20" s="36">
        <v>15000</v>
      </c>
      <c r="F20" s="55">
        <f t="shared" si="0"/>
        <v>37</v>
      </c>
      <c r="G20" s="20">
        <f t="shared" si="1"/>
        <v>1520.2702702702702</v>
      </c>
      <c r="I20" s="11">
        <f t="shared" si="2"/>
        <v>150000</v>
      </c>
      <c r="J20" s="9">
        <f t="shared" si="3"/>
        <v>4054.054054054054</v>
      </c>
      <c r="K20" s="2">
        <f t="shared" si="4"/>
        <v>337.83783783783787</v>
      </c>
      <c r="L20" s="11">
        <f t="shared" si="5"/>
        <v>1689.1891891891894</v>
      </c>
      <c r="M20" s="2">
        <f t="shared" si="6"/>
        <v>1520.2702702702704</v>
      </c>
    </row>
    <row r="21" spans="1:13" ht="21">
      <c r="A21" s="55">
        <v>5</v>
      </c>
      <c r="B21" s="19" t="s">
        <v>27</v>
      </c>
      <c r="C21" s="35">
        <v>19</v>
      </c>
      <c r="D21" s="54">
        <v>1</v>
      </c>
      <c r="E21" s="36">
        <v>9000</v>
      </c>
      <c r="F21" s="55">
        <f t="shared" si="0"/>
        <v>41</v>
      </c>
      <c r="G21" s="20">
        <f t="shared" si="1"/>
        <v>164.63414634146343</v>
      </c>
      <c r="I21" s="11">
        <f t="shared" si="2"/>
        <v>90000</v>
      </c>
      <c r="J21" s="9">
        <f t="shared" si="3"/>
        <v>2195.121951219512</v>
      </c>
      <c r="K21" s="2">
        <f t="shared" si="4"/>
        <v>182.92682926829266</v>
      </c>
      <c r="L21" s="11">
        <f t="shared" si="5"/>
        <v>182.92682926829266</v>
      </c>
      <c r="M21" s="2">
        <f t="shared" si="6"/>
        <v>164.6341463414634</v>
      </c>
    </row>
    <row r="22" spans="1:13" ht="21">
      <c r="A22" s="55">
        <v>6</v>
      </c>
      <c r="B22" s="19" t="s">
        <v>28</v>
      </c>
      <c r="C22" s="35">
        <v>21</v>
      </c>
      <c r="D22" s="54">
        <v>12</v>
      </c>
      <c r="E22" s="36">
        <v>12000</v>
      </c>
      <c r="F22" s="55">
        <f t="shared" si="0"/>
        <v>39</v>
      </c>
      <c r="G22" s="20">
        <f t="shared" si="1"/>
        <v>2769.230769230769</v>
      </c>
      <c r="I22" s="11">
        <f t="shared" si="2"/>
        <v>120000</v>
      </c>
      <c r="J22" s="9">
        <f t="shared" si="3"/>
        <v>3076.923076923077</v>
      </c>
      <c r="K22" s="2">
        <f t="shared" si="4"/>
        <v>256.4102564102564</v>
      </c>
      <c r="L22" s="11">
        <f t="shared" si="5"/>
        <v>3076.923076923077</v>
      </c>
      <c r="M22" s="2">
        <f t="shared" si="6"/>
        <v>2769.2307692307695</v>
      </c>
    </row>
    <row r="23" spans="1:10" ht="8.25" customHeight="1">
      <c r="A23" s="55"/>
      <c r="B23" s="18"/>
      <c r="C23" s="22"/>
      <c r="D23" s="22"/>
      <c r="E23" s="21"/>
      <c r="F23" s="18"/>
      <c r="G23" s="20"/>
      <c r="J23" s="9"/>
    </row>
    <row r="24" spans="1:10" s="67" customFormat="1" ht="21">
      <c r="A24" s="90" t="s">
        <v>5</v>
      </c>
      <c r="B24" s="90"/>
      <c r="C24" s="90"/>
      <c r="D24" s="90"/>
      <c r="E24" s="90"/>
      <c r="F24" s="65"/>
      <c r="G24" s="66">
        <f>SUM(G17:G23)</f>
        <v>37644.4061218031</v>
      </c>
      <c r="J24" s="68"/>
    </row>
    <row r="25" spans="5:9" ht="7.5" customHeight="1">
      <c r="E25" s="10"/>
      <c r="G25" s="8"/>
      <c r="I25" s="10"/>
    </row>
    <row r="26" spans="6:7" ht="21">
      <c r="F26" s="84" t="s">
        <v>61</v>
      </c>
      <c r="G26" s="83">
        <v>-39844.1</v>
      </c>
    </row>
    <row r="27" spans="6:7" ht="21" thickBot="1">
      <c r="F27" s="80" t="s">
        <v>62</v>
      </c>
      <c r="G27" s="71">
        <f>SUM(G24:G26)</f>
        <v>-2199.6938781969</v>
      </c>
    </row>
    <row r="28" ht="21.75" thickBot="1" thickTop="1">
      <c r="G28" s="70"/>
    </row>
    <row r="29" spans="1:9" ht="6.75" customHeight="1">
      <c r="A29" s="23"/>
      <c r="B29" s="24"/>
      <c r="C29" s="24"/>
      <c r="D29" s="24"/>
      <c r="E29" s="24"/>
      <c r="F29" s="24"/>
      <c r="G29" s="25"/>
      <c r="H29" s="1"/>
      <c r="I29" s="1"/>
    </row>
    <row r="30" spans="1:9" ht="21">
      <c r="A30" s="40" t="s">
        <v>57</v>
      </c>
      <c r="B30" s="29"/>
      <c r="C30" s="29"/>
      <c r="D30" s="29"/>
      <c r="E30" s="29"/>
      <c r="F30" s="29"/>
      <c r="G30" s="41"/>
      <c r="H30" s="13"/>
      <c r="I30" s="13"/>
    </row>
    <row r="31" spans="1:9" ht="6.75" customHeight="1">
      <c r="A31" s="42"/>
      <c r="B31" s="39"/>
      <c r="C31" s="39"/>
      <c r="D31" s="39"/>
      <c r="E31" s="39"/>
      <c r="F31" s="39"/>
      <c r="G31" s="43"/>
      <c r="H31" s="1"/>
      <c r="I31" s="1"/>
    </row>
    <row r="32" spans="1:7" ht="21">
      <c r="A32" s="44" t="s">
        <v>16</v>
      </c>
      <c r="B32" s="29"/>
      <c r="C32" s="29"/>
      <c r="D32" s="29"/>
      <c r="E32" s="29"/>
      <c r="F32" s="45">
        <f>+G27</f>
        <v>-2199.6938781969</v>
      </c>
      <c r="G32" s="46"/>
    </row>
    <row r="33" spans="1:8" ht="21">
      <c r="A33" s="47"/>
      <c r="B33" s="29" t="s">
        <v>6</v>
      </c>
      <c r="C33" s="29"/>
      <c r="D33" s="29"/>
      <c r="E33" s="29"/>
      <c r="F33" s="29"/>
      <c r="G33" s="48">
        <f>+F32</f>
        <v>-2199.6938781969</v>
      </c>
      <c r="H33" s="13"/>
    </row>
    <row r="34" spans="1:9" s="6" customFormat="1" ht="21">
      <c r="A34" s="49" t="s">
        <v>7</v>
      </c>
      <c r="B34" s="50"/>
      <c r="C34" s="50"/>
      <c r="D34" s="50"/>
      <c r="E34" s="50"/>
      <c r="F34" s="50"/>
      <c r="G34" s="51"/>
      <c r="H34" s="14"/>
      <c r="I34" s="15" t="s">
        <v>0</v>
      </c>
    </row>
    <row r="35" spans="1:7" ht="13.5" customHeight="1" thickBot="1">
      <c r="A35" s="26"/>
      <c r="B35" s="27"/>
      <c r="C35" s="27"/>
      <c r="D35" s="27"/>
      <c r="E35" s="27"/>
      <c r="F35" s="27"/>
      <c r="G35" s="28"/>
    </row>
  </sheetData>
  <sheetProtection/>
  <mergeCells count="3">
    <mergeCell ref="A4:G4"/>
    <mergeCell ref="A5:G5"/>
    <mergeCell ref="A24:E24"/>
  </mergeCells>
  <printOptions/>
  <pageMargins left="0.31496062992125984" right="0.11811023622047245" top="0.31496062992125984" bottom="0.1968503937007874" header="0.31496062992125984" footer="0.1968503937007874"/>
  <pageSetup blackAndWhite="1"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zoomScale="70" zoomScaleNormal="70" zoomScalePageLayoutView="0" workbookViewId="0" topLeftCell="A1">
      <pane xSplit="1" ySplit="13" topLeftCell="B50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C20" sqref="C20"/>
    </sheetView>
  </sheetViews>
  <sheetFormatPr defaultColWidth="9.00390625" defaultRowHeight="15"/>
  <cols>
    <col min="1" max="1" width="10.57421875" style="3" customWidth="1"/>
    <col min="2" max="2" width="54.140625" style="2" customWidth="1"/>
    <col min="3" max="3" width="18.421875" style="2" customWidth="1"/>
    <col min="4" max="4" width="22.57421875" style="2" customWidth="1"/>
    <col min="5" max="5" width="17.8515625" style="2" customWidth="1"/>
    <col min="6" max="6" width="15.8515625" style="2" customWidth="1"/>
    <col min="7" max="7" width="16.00390625" style="3" customWidth="1"/>
    <col min="8" max="8" width="10.57421875" style="2" customWidth="1"/>
    <col min="9" max="9" width="17.00390625" style="2" bestFit="1" customWidth="1"/>
    <col min="10" max="10" width="15.57421875" style="2" bestFit="1" customWidth="1"/>
    <col min="11" max="12" width="10.57421875" style="2" customWidth="1"/>
    <col min="13" max="16384" width="9.00390625" style="2" customWidth="1"/>
  </cols>
  <sheetData>
    <row r="1" spans="1:9" s="32" customFormat="1" ht="24">
      <c r="A1" s="30" t="s">
        <v>15</v>
      </c>
      <c r="B1" s="31"/>
      <c r="C1" s="31"/>
      <c r="D1" s="31"/>
      <c r="E1" s="31"/>
      <c r="F1" s="31"/>
      <c r="G1" s="31"/>
      <c r="H1" s="31"/>
      <c r="I1" s="31"/>
    </row>
    <row r="2" spans="1:9" s="32" customFormat="1" ht="24">
      <c r="A2" s="76" t="s">
        <v>22</v>
      </c>
      <c r="B2" s="57"/>
      <c r="C2" s="31"/>
      <c r="D2" s="31"/>
      <c r="E2" s="31"/>
      <c r="F2" s="31"/>
      <c r="G2" s="31"/>
      <c r="H2" s="31"/>
      <c r="I2" s="31"/>
    </row>
    <row r="3" spans="1:9" s="6" customFormat="1" ht="6.75" customHeight="1">
      <c r="A3" s="4"/>
      <c r="B3" s="4"/>
      <c r="C3" s="4"/>
      <c r="D3" s="4"/>
      <c r="E3" s="4"/>
      <c r="F3" s="4"/>
      <c r="G3" s="4"/>
      <c r="H3" s="4"/>
      <c r="I3" s="4"/>
    </row>
    <row r="4" spans="1:8" ht="21">
      <c r="A4" s="89" t="s">
        <v>8</v>
      </c>
      <c r="B4" s="89"/>
      <c r="C4" s="89"/>
      <c r="D4" s="89"/>
      <c r="E4" s="89"/>
      <c r="F4" s="89"/>
      <c r="G4" s="89"/>
      <c r="H4" s="34"/>
    </row>
    <row r="5" spans="1:8" ht="21">
      <c r="A5" s="89" t="s">
        <v>63</v>
      </c>
      <c r="B5" s="89"/>
      <c r="C5" s="89"/>
      <c r="D5" s="89"/>
      <c r="E5" s="89"/>
      <c r="F5" s="89"/>
      <c r="G5" s="89"/>
      <c r="H5" s="34"/>
    </row>
    <row r="6" spans="1:7" ht="6" customHeight="1">
      <c r="A6" s="12"/>
      <c r="B6" s="6"/>
      <c r="C6" s="6"/>
      <c r="D6" s="6"/>
      <c r="E6" s="6"/>
      <c r="F6" s="6"/>
      <c r="G6" s="12"/>
    </row>
    <row r="7" spans="1:7" ht="21">
      <c r="A7" s="52" t="s">
        <v>15</v>
      </c>
      <c r="B7" s="6"/>
      <c r="C7" s="6"/>
      <c r="D7" s="6"/>
      <c r="E7" s="6"/>
      <c r="F7" s="6"/>
      <c r="G7" s="12"/>
    </row>
    <row r="8" spans="1:7" ht="21">
      <c r="A8" s="5"/>
      <c r="B8" s="38" t="s">
        <v>21</v>
      </c>
      <c r="C8" s="6"/>
      <c r="D8" s="6"/>
      <c r="E8" s="6"/>
      <c r="F8" s="6"/>
      <c r="G8" s="12"/>
    </row>
    <row r="9" spans="1:5" ht="21">
      <c r="A9" s="63"/>
      <c r="B9" s="4" t="s">
        <v>17</v>
      </c>
      <c r="C9" s="6">
        <v>0</v>
      </c>
      <c r="D9" s="7" t="s">
        <v>1</v>
      </c>
      <c r="E9" s="72" t="s">
        <v>19</v>
      </c>
    </row>
    <row r="10" spans="1:5" ht="21">
      <c r="A10" s="63"/>
      <c r="B10" s="4" t="s">
        <v>18</v>
      </c>
      <c r="C10" s="6">
        <v>10</v>
      </c>
      <c r="D10" s="6" t="s">
        <v>2</v>
      </c>
      <c r="E10" s="33" t="s">
        <v>9</v>
      </c>
    </row>
    <row r="11" spans="1:5" ht="21" hidden="1">
      <c r="A11" s="63"/>
      <c r="B11" s="4" t="s">
        <v>4</v>
      </c>
      <c r="C11" s="6">
        <v>1</v>
      </c>
      <c r="D11" s="6" t="s">
        <v>3</v>
      </c>
      <c r="E11" s="33" t="s">
        <v>10</v>
      </c>
    </row>
    <row r="12" spans="1:10" s="6" customFormat="1" ht="7.5" customHeight="1">
      <c r="A12" s="12" t="s">
        <v>0</v>
      </c>
      <c r="G12" s="12"/>
      <c r="H12" s="12"/>
      <c r="J12" s="12"/>
    </row>
    <row r="13" spans="1:10" s="3" customFormat="1" ht="84">
      <c r="A13" s="16" t="s">
        <v>12</v>
      </c>
      <c r="B13" s="53" t="s">
        <v>11</v>
      </c>
      <c r="C13" s="77" t="s">
        <v>49</v>
      </c>
      <c r="D13" s="77" t="s">
        <v>50</v>
      </c>
      <c r="E13" s="77" t="s">
        <v>51</v>
      </c>
      <c r="F13" s="16" t="s">
        <v>13</v>
      </c>
      <c r="G13" s="16" t="s">
        <v>14</v>
      </c>
      <c r="J13" s="12"/>
    </row>
    <row r="14" spans="1:10" ht="21">
      <c r="A14" s="53">
        <v>1</v>
      </c>
      <c r="B14" s="19"/>
      <c r="C14" s="35"/>
      <c r="D14" s="54"/>
      <c r="E14" s="36"/>
      <c r="F14" s="53">
        <f>60-C14</f>
        <v>60</v>
      </c>
      <c r="G14" s="20">
        <f>((E14*$C$10*(1-$C$9))*($C$11/F14))*D14/12</f>
        <v>0</v>
      </c>
      <c r="I14" s="11"/>
      <c r="J14" s="9"/>
    </row>
    <row r="15" spans="1:10" ht="21">
      <c r="A15" s="53">
        <v>2</v>
      </c>
      <c r="B15" s="19"/>
      <c r="C15" s="35"/>
      <c r="D15" s="54"/>
      <c r="E15" s="36"/>
      <c r="F15" s="53">
        <f aca="true" t="shared" si="0" ref="F15:F53">60-C15</f>
        <v>60</v>
      </c>
      <c r="G15" s="20">
        <f>((E15*$C$10*(1-$C$9))*($C$11/F15))*D15/12</f>
        <v>0</v>
      </c>
      <c r="I15" s="11"/>
      <c r="J15" s="9"/>
    </row>
    <row r="16" spans="1:10" ht="21">
      <c r="A16" s="53">
        <v>3</v>
      </c>
      <c r="B16" s="19"/>
      <c r="C16" s="35"/>
      <c r="D16" s="54"/>
      <c r="E16" s="36"/>
      <c r="F16" s="53">
        <f t="shared" si="0"/>
        <v>60</v>
      </c>
      <c r="G16" s="20">
        <f aca="true" t="shared" si="1" ref="G16:G53">((E16*$C$10*(1-$C$9))*($C$11/F16))*D16/12</f>
        <v>0</v>
      </c>
      <c r="I16" s="11"/>
      <c r="J16" s="9"/>
    </row>
    <row r="17" spans="1:10" ht="21">
      <c r="A17" s="53">
        <v>4</v>
      </c>
      <c r="B17" s="19"/>
      <c r="C17" s="35"/>
      <c r="D17" s="54"/>
      <c r="E17" s="36"/>
      <c r="F17" s="53">
        <f t="shared" si="0"/>
        <v>60</v>
      </c>
      <c r="G17" s="20">
        <f t="shared" si="1"/>
        <v>0</v>
      </c>
      <c r="I17" s="11"/>
      <c r="J17" s="9"/>
    </row>
    <row r="18" spans="1:10" ht="21">
      <c r="A18" s="53">
        <v>5</v>
      </c>
      <c r="B18" s="19"/>
      <c r="C18" s="35"/>
      <c r="D18" s="54"/>
      <c r="E18" s="36"/>
      <c r="F18" s="53">
        <f t="shared" si="0"/>
        <v>60</v>
      </c>
      <c r="G18" s="20">
        <f t="shared" si="1"/>
        <v>0</v>
      </c>
      <c r="I18" s="11"/>
      <c r="J18" s="9"/>
    </row>
    <row r="19" spans="1:10" ht="21">
      <c r="A19" s="53">
        <v>6</v>
      </c>
      <c r="B19" s="19"/>
      <c r="C19" s="35"/>
      <c r="D19" s="54"/>
      <c r="E19" s="36"/>
      <c r="F19" s="53">
        <f t="shared" si="0"/>
        <v>60</v>
      </c>
      <c r="G19" s="20">
        <f t="shared" si="1"/>
        <v>0</v>
      </c>
      <c r="I19" s="11"/>
      <c r="J19" s="9"/>
    </row>
    <row r="20" spans="1:10" ht="21">
      <c r="A20" s="53">
        <v>7</v>
      </c>
      <c r="B20" s="19"/>
      <c r="C20" s="35"/>
      <c r="D20" s="35"/>
      <c r="E20" s="37"/>
      <c r="F20" s="53">
        <f t="shared" si="0"/>
        <v>60</v>
      </c>
      <c r="G20" s="20">
        <f t="shared" si="1"/>
        <v>0</v>
      </c>
      <c r="J20" s="9"/>
    </row>
    <row r="21" spans="1:10" ht="21">
      <c r="A21" s="53">
        <v>8</v>
      </c>
      <c r="B21" s="19"/>
      <c r="C21" s="35"/>
      <c r="D21" s="35"/>
      <c r="E21" s="37"/>
      <c r="F21" s="53">
        <f t="shared" si="0"/>
        <v>60</v>
      </c>
      <c r="G21" s="20">
        <f t="shared" si="1"/>
        <v>0</v>
      </c>
      <c r="J21" s="9"/>
    </row>
    <row r="22" spans="1:10" ht="21">
      <c r="A22" s="53">
        <v>9</v>
      </c>
      <c r="B22" s="19"/>
      <c r="C22" s="35"/>
      <c r="D22" s="35"/>
      <c r="E22" s="37"/>
      <c r="F22" s="53">
        <f t="shared" si="0"/>
        <v>60</v>
      </c>
      <c r="G22" s="20">
        <f t="shared" si="1"/>
        <v>0</v>
      </c>
      <c r="J22" s="9"/>
    </row>
    <row r="23" spans="1:10" ht="21">
      <c r="A23" s="53">
        <v>10</v>
      </c>
      <c r="B23" s="19"/>
      <c r="C23" s="35"/>
      <c r="D23" s="35"/>
      <c r="E23" s="37"/>
      <c r="F23" s="53">
        <f t="shared" si="0"/>
        <v>60</v>
      </c>
      <c r="G23" s="20">
        <f t="shared" si="1"/>
        <v>0</v>
      </c>
      <c r="J23" s="9"/>
    </row>
    <row r="24" spans="1:10" ht="21">
      <c r="A24" s="53">
        <v>11</v>
      </c>
      <c r="B24" s="19"/>
      <c r="C24" s="35"/>
      <c r="D24" s="35"/>
      <c r="E24" s="37"/>
      <c r="F24" s="53">
        <f t="shared" si="0"/>
        <v>60</v>
      </c>
      <c r="G24" s="20">
        <f t="shared" si="1"/>
        <v>0</v>
      </c>
      <c r="J24" s="9"/>
    </row>
    <row r="25" spans="1:10" ht="21">
      <c r="A25" s="53">
        <v>12</v>
      </c>
      <c r="B25" s="19"/>
      <c r="C25" s="35"/>
      <c r="D25" s="35"/>
      <c r="E25" s="37"/>
      <c r="F25" s="53">
        <f t="shared" si="0"/>
        <v>60</v>
      </c>
      <c r="G25" s="20">
        <f t="shared" si="1"/>
        <v>0</v>
      </c>
      <c r="J25" s="9"/>
    </row>
    <row r="26" spans="1:10" ht="21">
      <c r="A26" s="53">
        <v>13</v>
      </c>
      <c r="B26" s="19"/>
      <c r="C26" s="35"/>
      <c r="D26" s="35"/>
      <c r="E26" s="37"/>
      <c r="F26" s="53">
        <f t="shared" si="0"/>
        <v>60</v>
      </c>
      <c r="G26" s="20">
        <f t="shared" si="1"/>
        <v>0</v>
      </c>
      <c r="J26" s="9"/>
    </row>
    <row r="27" spans="1:10" ht="21">
      <c r="A27" s="53">
        <v>14</v>
      </c>
      <c r="B27" s="19"/>
      <c r="C27" s="35"/>
      <c r="D27" s="35"/>
      <c r="E27" s="37"/>
      <c r="F27" s="53">
        <f t="shared" si="0"/>
        <v>60</v>
      </c>
      <c r="G27" s="20">
        <f t="shared" si="1"/>
        <v>0</v>
      </c>
      <c r="J27" s="9"/>
    </row>
    <row r="28" spans="1:10" ht="21">
      <c r="A28" s="53">
        <v>15</v>
      </c>
      <c r="B28" s="19"/>
      <c r="C28" s="35"/>
      <c r="D28" s="35"/>
      <c r="E28" s="37"/>
      <c r="F28" s="53">
        <f t="shared" si="0"/>
        <v>60</v>
      </c>
      <c r="G28" s="20">
        <f t="shared" si="1"/>
        <v>0</v>
      </c>
      <c r="J28" s="9"/>
    </row>
    <row r="29" spans="1:10" ht="21">
      <c r="A29" s="53">
        <v>16</v>
      </c>
      <c r="B29" s="19"/>
      <c r="C29" s="35"/>
      <c r="D29" s="35"/>
      <c r="E29" s="37"/>
      <c r="F29" s="53">
        <f t="shared" si="0"/>
        <v>60</v>
      </c>
      <c r="G29" s="20">
        <f t="shared" si="1"/>
        <v>0</v>
      </c>
      <c r="J29" s="9"/>
    </row>
    <row r="30" spans="1:10" ht="21">
      <c r="A30" s="53">
        <v>17</v>
      </c>
      <c r="B30" s="19"/>
      <c r="C30" s="35"/>
      <c r="D30" s="35"/>
      <c r="E30" s="37"/>
      <c r="F30" s="53">
        <f t="shared" si="0"/>
        <v>60</v>
      </c>
      <c r="G30" s="20">
        <f t="shared" si="1"/>
        <v>0</v>
      </c>
      <c r="J30" s="9"/>
    </row>
    <row r="31" spans="1:10" ht="21">
      <c r="A31" s="53">
        <v>18</v>
      </c>
      <c r="B31" s="19"/>
      <c r="C31" s="35"/>
      <c r="D31" s="35"/>
      <c r="E31" s="37"/>
      <c r="F31" s="53">
        <f t="shared" si="0"/>
        <v>60</v>
      </c>
      <c r="G31" s="20">
        <f t="shared" si="1"/>
        <v>0</v>
      </c>
      <c r="J31" s="9"/>
    </row>
    <row r="32" spans="1:10" ht="21">
      <c r="A32" s="53">
        <v>19</v>
      </c>
      <c r="B32" s="19"/>
      <c r="C32" s="35"/>
      <c r="D32" s="35"/>
      <c r="E32" s="37"/>
      <c r="F32" s="53">
        <f t="shared" si="0"/>
        <v>60</v>
      </c>
      <c r="G32" s="20">
        <f t="shared" si="1"/>
        <v>0</v>
      </c>
      <c r="J32" s="9"/>
    </row>
    <row r="33" spans="1:10" ht="21">
      <c r="A33" s="53">
        <v>20</v>
      </c>
      <c r="B33" s="19"/>
      <c r="C33" s="35"/>
      <c r="D33" s="35"/>
      <c r="E33" s="37"/>
      <c r="F33" s="53">
        <f t="shared" si="0"/>
        <v>60</v>
      </c>
      <c r="G33" s="20">
        <f t="shared" si="1"/>
        <v>0</v>
      </c>
      <c r="J33" s="9"/>
    </row>
    <row r="34" spans="1:10" ht="21">
      <c r="A34" s="53">
        <v>21</v>
      </c>
      <c r="B34" s="19"/>
      <c r="C34" s="35"/>
      <c r="D34" s="35"/>
      <c r="E34" s="37"/>
      <c r="F34" s="53">
        <f t="shared" si="0"/>
        <v>60</v>
      </c>
      <c r="G34" s="20">
        <f t="shared" si="1"/>
        <v>0</v>
      </c>
      <c r="J34" s="9"/>
    </row>
    <row r="35" spans="1:10" ht="21">
      <c r="A35" s="53">
        <v>22</v>
      </c>
      <c r="B35" s="19"/>
      <c r="C35" s="35"/>
      <c r="D35" s="35"/>
      <c r="E35" s="37"/>
      <c r="F35" s="53">
        <f t="shared" si="0"/>
        <v>60</v>
      </c>
      <c r="G35" s="20">
        <f t="shared" si="1"/>
        <v>0</v>
      </c>
      <c r="J35" s="9"/>
    </row>
    <row r="36" spans="1:10" ht="21">
      <c r="A36" s="53">
        <v>23</v>
      </c>
      <c r="B36" s="19"/>
      <c r="C36" s="35"/>
      <c r="D36" s="35"/>
      <c r="E36" s="37"/>
      <c r="F36" s="53">
        <f t="shared" si="0"/>
        <v>60</v>
      </c>
      <c r="G36" s="20">
        <f t="shared" si="1"/>
        <v>0</v>
      </c>
      <c r="J36" s="9"/>
    </row>
    <row r="37" spans="1:10" ht="21">
      <c r="A37" s="53">
        <v>24</v>
      </c>
      <c r="B37" s="19"/>
      <c r="C37" s="35"/>
      <c r="D37" s="35"/>
      <c r="E37" s="37"/>
      <c r="F37" s="53">
        <f t="shared" si="0"/>
        <v>60</v>
      </c>
      <c r="G37" s="20">
        <f t="shared" si="1"/>
        <v>0</v>
      </c>
      <c r="J37" s="9"/>
    </row>
    <row r="38" spans="1:10" ht="21">
      <c r="A38" s="53">
        <v>25</v>
      </c>
      <c r="B38" s="19"/>
      <c r="C38" s="35"/>
      <c r="D38" s="35"/>
      <c r="E38" s="37"/>
      <c r="F38" s="53">
        <f t="shared" si="0"/>
        <v>60</v>
      </c>
      <c r="G38" s="20">
        <f t="shared" si="1"/>
        <v>0</v>
      </c>
      <c r="J38" s="9"/>
    </row>
    <row r="39" spans="1:10" ht="21">
      <c r="A39" s="53">
        <v>26</v>
      </c>
      <c r="B39" s="19"/>
      <c r="C39" s="35"/>
      <c r="D39" s="35"/>
      <c r="E39" s="37"/>
      <c r="F39" s="53">
        <f t="shared" si="0"/>
        <v>60</v>
      </c>
      <c r="G39" s="20">
        <f t="shared" si="1"/>
        <v>0</v>
      </c>
      <c r="J39" s="9"/>
    </row>
    <row r="40" spans="1:10" ht="21">
      <c r="A40" s="53">
        <v>27</v>
      </c>
      <c r="B40" s="19"/>
      <c r="C40" s="35"/>
      <c r="D40" s="35"/>
      <c r="E40" s="37"/>
      <c r="F40" s="53">
        <f t="shared" si="0"/>
        <v>60</v>
      </c>
      <c r="G40" s="20">
        <f t="shared" si="1"/>
        <v>0</v>
      </c>
      <c r="J40" s="9"/>
    </row>
    <row r="41" spans="1:10" ht="21">
      <c r="A41" s="53">
        <v>28</v>
      </c>
      <c r="B41" s="19"/>
      <c r="C41" s="35"/>
      <c r="D41" s="35"/>
      <c r="E41" s="37"/>
      <c r="F41" s="53">
        <f t="shared" si="0"/>
        <v>60</v>
      </c>
      <c r="G41" s="20">
        <f t="shared" si="1"/>
        <v>0</v>
      </c>
      <c r="J41" s="9"/>
    </row>
    <row r="42" spans="1:10" ht="21">
      <c r="A42" s="53">
        <v>29</v>
      </c>
      <c r="B42" s="19"/>
      <c r="C42" s="35"/>
      <c r="D42" s="35"/>
      <c r="E42" s="37"/>
      <c r="F42" s="53">
        <f t="shared" si="0"/>
        <v>60</v>
      </c>
      <c r="G42" s="20">
        <f t="shared" si="1"/>
        <v>0</v>
      </c>
      <c r="J42" s="9"/>
    </row>
    <row r="43" spans="1:10" ht="21">
      <c r="A43" s="53">
        <v>30</v>
      </c>
      <c r="B43" s="19"/>
      <c r="C43" s="35"/>
      <c r="D43" s="35"/>
      <c r="E43" s="37"/>
      <c r="F43" s="53">
        <f t="shared" si="0"/>
        <v>60</v>
      </c>
      <c r="G43" s="20">
        <f t="shared" si="1"/>
        <v>0</v>
      </c>
      <c r="J43" s="9"/>
    </row>
    <row r="44" spans="1:10" ht="21">
      <c r="A44" s="53">
        <v>31</v>
      </c>
      <c r="B44" s="19"/>
      <c r="C44" s="35"/>
      <c r="D44" s="35"/>
      <c r="E44" s="37"/>
      <c r="F44" s="53">
        <f t="shared" si="0"/>
        <v>60</v>
      </c>
      <c r="G44" s="20">
        <f t="shared" si="1"/>
        <v>0</v>
      </c>
      <c r="J44" s="9"/>
    </row>
    <row r="45" spans="1:10" ht="21">
      <c r="A45" s="53">
        <v>32</v>
      </c>
      <c r="B45" s="19"/>
      <c r="C45" s="35"/>
      <c r="D45" s="35"/>
      <c r="E45" s="37"/>
      <c r="F45" s="53">
        <f t="shared" si="0"/>
        <v>60</v>
      </c>
      <c r="G45" s="20">
        <f t="shared" si="1"/>
        <v>0</v>
      </c>
      <c r="J45" s="9"/>
    </row>
    <row r="46" spans="1:10" ht="21">
      <c r="A46" s="53">
        <v>33</v>
      </c>
      <c r="B46" s="19"/>
      <c r="C46" s="35"/>
      <c r="D46" s="35"/>
      <c r="E46" s="37"/>
      <c r="F46" s="53">
        <f t="shared" si="0"/>
        <v>60</v>
      </c>
      <c r="G46" s="20">
        <f t="shared" si="1"/>
        <v>0</v>
      </c>
      <c r="J46" s="9"/>
    </row>
    <row r="47" spans="1:10" ht="21">
      <c r="A47" s="53">
        <v>34</v>
      </c>
      <c r="B47" s="19"/>
      <c r="C47" s="35"/>
      <c r="D47" s="35"/>
      <c r="E47" s="37"/>
      <c r="F47" s="53">
        <f t="shared" si="0"/>
        <v>60</v>
      </c>
      <c r="G47" s="20">
        <f t="shared" si="1"/>
        <v>0</v>
      </c>
      <c r="J47" s="9"/>
    </row>
    <row r="48" spans="1:10" ht="21">
      <c r="A48" s="53">
        <v>35</v>
      </c>
      <c r="B48" s="19"/>
      <c r="C48" s="35"/>
      <c r="D48" s="35"/>
      <c r="E48" s="37"/>
      <c r="F48" s="53">
        <f t="shared" si="0"/>
        <v>60</v>
      </c>
      <c r="G48" s="20">
        <f t="shared" si="1"/>
        <v>0</v>
      </c>
      <c r="J48" s="9"/>
    </row>
    <row r="49" spans="1:10" ht="21">
      <c r="A49" s="53">
        <v>36</v>
      </c>
      <c r="B49" s="19"/>
      <c r="C49" s="35"/>
      <c r="D49" s="35"/>
      <c r="E49" s="37"/>
      <c r="F49" s="53">
        <f t="shared" si="0"/>
        <v>60</v>
      </c>
      <c r="G49" s="20">
        <f t="shared" si="1"/>
        <v>0</v>
      </c>
      <c r="J49" s="9"/>
    </row>
    <row r="50" spans="1:10" ht="21">
      <c r="A50" s="53">
        <v>37</v>
      </c>
      <c r="B50" s="19"/>
      <c r="C50" s="35"/>
      <c r="D50" s="35"/>
      <c r="E50" s="37"/>
      <c r="F50" s="53">
        <f t="shared" si="0"/>
        <v>60</v>
      </c>
      <c r="G50" s="20">
        <f t="shared" si="1"/>
        <v>0</v>
      </c>
      <c r="J50" s="9"/>
    </row>
    <row r="51" spans="1:10" ht="21">
      <c r="A51" s="53">
        <v>38</v>
      </c>
      <c r="B51" s="19"/>
      <c r="C51" s="35"/>
      <c r="D51" s="35"/>
      <c r="E51" s="37"/>
      <c r="F51" s="53">
        <f t="shared" si="0"/>
        <v>60</v>
      </c>
      <c r="G51" s="20">
        <f t="shared" si="1"/>
        <v>0</v>
      </c>
      <c r="J51" s="9"/>
    </row>
    <row r="52" spans="1:10" ht="21">
      <c r="A52" s="53">
        <v>39</v>
      </c>
      <c r="B52" s="19"/>
      <c r="C52" s="35"/>
      <c r="D52" s="35"/>
      <c r="E52" s="37"/>
      <c r="F52" s="53">
        <f t="shared" si="0"/>
        <v>60</v>
      </c>
      <c r="G52" s="20">
        <f t="shared" si="1"/>
        <v>0</v>
      </c>
      <c r="J52" s="9"/>
    </row>
    <row r="53" spans="1:10" ht="21">
      <c r="A53" s="53">
        <v>40</v>
      </c>
      <c r="B53" s="19"/>
      <c r="C53" s="35"/>
      <c r="D53" s="35"/>
      <c r="E53" s="37"/>
      <c r="F53" s="53">
        <f t="shared" si="0"/>
        <v>60</v>
      </c>
      <c r="G53" s="20">
        <f t="shared" si="1"/>
        <v>0</v>
      </c>
      <c r="J53" s="9"/>
    </row>
    <row r="54" spans="1:10" ht="8.25" customHeight="1">
      <c r="A54" s="53"/>
      <c r="B54" s="18"/>
      <c r="C54" s="22"/>
      <c r="D54" s="22"/>
      <c r="E54" s="21"/>
      <c r="F54" s="18"/>
      <c r="G54" s="20"/>
      <c r="J54" s="9"/>
    </row>
    <row r="55" spans="1:10" s="67" customFormat="1" ht="21">
      <c r="A55" s="90" t="s">
        <v>5</v>
      </c>
      <c r="B55" s="90"/>
      <c r="C55" s="90"/>
      <c r="D55" s="90"/>
      <c r="E55" s="90"/>
      <c r="F55" s="65"/>
      <c r="G55" s="66">
        <f>SUM(G14:G54)</f>
        <v>0</v>
      </c>
      <c r="J55" s="68"/>
    </row>
    <row r="56" spans="5:9" ht="21" thickBot="1">
      <c r="E56" s="10"/>
      <c r="F56" s="80" t="s">
        <v>58</v>
      </c>
      <c r="G56" s="81">
        <f>+Template!G56</f>
        <v>0</v>
      </c>
      <c r="I56" s="10"/>
    </row>
    <row r="57" spans="5:9" ht="21" thickBot="1">
      <c r="E57" s="10"/>
      <c r="F57" s="80" t="s">
        <v>59</v>
      </c>
      <c r="G57" s="82">
        <f>+G55-G56</f>
        <v>0</v>
      </c>
      <c r="I57" s="10"/>
    </row>
    <row r="58" ht="9" customHeight="1" thickBot="1"/>
    <row r="59" spans="1:9" ht="6.75" customHeight="1">
      <c r="A59" s="23"/>
      <c r="B59" s="24"/>
      <c r="C59" s="24"/>
      <c r="D59" s="24"/>
      <c r="E59" s="24"/>
      <c r="F59" s="24"/>
      <c r="G59" s="25"/>
      <c r="H59" s="1"/>
      <c r="I59" s="1"/>
    </row>
    <row r="60" spans="1:9" ht="21">
      <c r="A60" s="40" t="s">
        <v>57</v>
      </c>
      <c r="B60" s="29"/>
      <c r="C60" s="29"/>
      <c r="D60" s="29"/>
      <c r="E60" s="29"/>
      <c r="F60" s="29"/>
      <c r="G60" s="41"/>
      <c r="H60" s="13"/>
      <c r="I60" s="13"/>
    </row>
    <row r="61" spans="1:9" ht="6.75" customHeight="1">
      <c r="A61" s="42"/>
      <c r="B61" s="39"/>
      <c r="C61" s="39"/>
      <c r="D61" s="39"/>
      <c r="E61" s="39"/>
      <c r="F61" s="39"/>
      <c r="G61" s="43"/>
      <c r="H61" s="1"/>
      <c r="I61" s="1"/>
    </row>
    <row r="62" spans="1:7" ht="21">
      <c r="A62" s="44" t="s">
        <v>16</v>
      </c>
      <c r="B62" s="29"/>
      <c r="C62" s="29"/>
      <c r="D62" s="29"/>
      <c r="E62" s="29"/>
      <c r="F62" s="45">
        <f>+G57</f>
        <v>0</v>
      </c>
      <c r="G62" s="46"/>
    </row>
    <row r="63" spans="1:8" ht="21">
      <c r="A63" s="47"/>
      <c r="B63" s="29" t="s">
        <v>6</v>
      </c>
      <c r="C63" s="29"/>
      <c r="D63" s="29"/>
      <c r="E63" s="29"/>
      <c r="F63" s="29"/>
      <c r="G63" s="48">
        <f>F62</f>
        <v>0</v>
      </c>
      <c r="H63" s="13"/>
    </row>
    <row r="64" spans="1:9" s="6" customFormat="1" ht="21">
      <c r="A64" s="49" t="s">
        <v>7</v>
      </c>
      <c r="B64" s="50"/>
      <c r="C64" s="50"/>
      <c r="D64" s="50"/>
      <c r="E64" s="50"/>
      <c r="F64" s="50"/>
      <c r="G64" s="51"/>
      <c r="H64" s="14"/>
      <c r="I64" s="15" t="s">
        <v>0</v>
      </c>
    </row>
    <row r="65" spans="1:7" ht="6" customHeight="1" thickBot="1">
      <c r="A65" s="26"/>
      <c r="B65" s="27"/>
      <c r="C65" s="27"/>
      <c r="D65" s="27"/>
      <c r="E65" s="27"/>
      <c r="F65" s="27"/>
      <c r="G65" s="28"/>
    </row>
    <row r="66" spans="1:7" ht="6" customHeight="1">
      <c r="A66" s="12"/>
      <c r="B66" s="6"/>
      <c r="C66" s="6"/>
      <c r="D66" s="6"/>
      <c r="E66" s="6"/>
      <c r="F66" s="6"/>
      <c r="G66" s="12"/>
    </row>
  </sheetData>
  <sheetProtection/>
  <mergeCells count="3">
    <mergeCell ref="A4:G4"/>
    <mergeCell ref="A5:G5"/>
    <mergeCell ref="A55:E55"/>
  </mergeCells>
  <printOptions/>
  <pageMargins left="0.31496062992125984" right="0.11811023622047245" top="0.11811023622047245" bottom="0.11811023622047245" header="0.31496062992125984" footer="0.1968503937007874"/>
  <pageSetup blackAndWhite="1" horizontalDpi="600" verticalDpi="600" orientation="landscape" paperSize="9" scale="8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140625" defaultRowHeight="15"/>
  <sheetData>
    <row r="1" ht="13.5">
      <c r="A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Arus</dc:creator>
  <cp:keywords/>
  <dc:description/>
  <cp:lastModifiedBy>Mr.Robin ThaiSakon</cp:lastModifiedBy>
  <cp:lastPrinted>2020-01-02T16:24:52Z</cp:lastPrinted>
  <dcterms:created xsi:type="dcterms:W3CDTF">2017-03-06T10:58:17Z</dcterms:created>
  <dcterms:modified xsi:type="dcterms:W3CDTF">2021-04-29T07:44:03Z</dcterms:modified>
  <cp:category/>
  <cp:version/>
  <cp:contentType/>
  <cp:contentStatus/>
</cp:coreProperties>
</file>